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8. MARCHES PUBLICS\08.06 CROMP\Guide Romand\REVISION DU GUIDE ROMAND AIMP 2019\Annexes V\version à mettre en ligne\"/>
    </mc:Choice>
  </mc:AlternateContent>
  <xr:revisionPtr revIDLastSave="0" documentId="13_ncr:1_{3A522B30-A9A5-4F13-AB0E-CDAEFEA245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  <c r="P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P7" i="1"/>
  <c r="B13" i="1" l="1"/>
  <c r="F13" i="1"/>
  <c r="J13" i="1"/>
  <c r="H13" i="1"/>
  <c r="C13" i="1"/>
  <c r="G13" i="1"/>
  <c r="K13" i="1"/>
  <c r="E29" i="2" s="1"/>
  <c r="G29" i="2" s="1"/>
  <c r="Y29" i="2" s="1"/>
  <c r="I13" i="1"/>
  <c r="D13" i="1"/>
  <c r="E13" i="1"/>
  <c r="E23" i="2" s="1"/>
  <c r="G23" i="2" s="1"/>
  <c r="Y23" i="2" s="1"/>
  <c r="E31" i="2"/>
  <c r="G31" i="2" s="1"/>
  <c r="Y31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<sst xmlns="http://schemas.openxmlformats.org/spreadsheetml/2006/main" count="56" uniqueCount="36">
  <si>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</si>
  <si>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</si>
  <si>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</si>
  <si>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</si>
  <si>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</si>
  <si>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</si>
  <si>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</si>
  <si>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</si>
  <si>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</si>
  <si>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</si>
  <si>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</si>
  <si>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</si>
  <si>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</si>
  <si>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</si>
  <si>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</si>
  <si>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</si>
  <si>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</si>
  <si>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</si>
  <si>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</si>
  <si>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</si>
  <si>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</si>
  <si>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ETAPE D'ÉVALUATION :</t>
  </si>
  <si>
    <t>TYPE DE PROCÉDURE :</t>
  </si>
  <si>
    <t>MONTANT ESTIMÉ PAR L'ADJUDICATEUR (TTC) :</t>
  </si>
  <si>
    <t>MONTANT DE L'OFFRE (TTC)</t>
  </si>
  <si>
    <t>DEPUIS LE :</t>
  </si>
  <si>
    <t xml:space="preserve">MOYENNE DES OFFRES À TITRE INDICATIF (TTC) : 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</si>
  <si>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</si>
  <si>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</si>
  <si>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</si>
  <si>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</si>
  <si>
    <t>ADJUDICATEUR  :</t>
  </si>
  <si>
    <r>
      <t xml:space="preserve">MONTANT DE L'OFFRE TTC APRÈS VÉRIFICATION </t>
    </r>
    <r>
      <rPr>
        <b/>
        <sz val="12"/>
        <color rgb="FF00B050"/>
        <rFont val="Calibri"/>
        <family val="2"/>
        <scheme val="minor"/>
      </rPr>
      <t>[ET RECTIFICATION ÉVENTUELLE (CF. ART. 39 AIMP 2019)]</t>
    </r>
    <r>
      <rPr>
        <b/>
        <sz val="12"/>
        <rFont val="Calibri"/>
        <family val="2"/>
        <scheme val="minor"/>
      </rPr>
      <t xml:space="preserve"> </t>
    </r>
  </si>
  <si>
    <t>ADJUDICATEUR :</t>
  </si>
  <si>
    <t>==&gt; PRIX MINIMUM ADMISSIBLE OU % PAR RAPPORT A LA MOYENNE DES OFFRES 
(en dessous il faut effectuer des vérifications) :</t>
  </si>
  <si>
    <r>
      <t>PRIX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OFFRE 
(TTC)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</si>
</sst>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3"/>
      <color rgb="FFFF25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right" textRotation="90" wrapText="1"/>
    </xf>
    <xf numFmtId="0" fontId="14" fillId="0" borderId="0" xfId="0" quotePrefix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0" fontId="18" fillId="0" borderId="0" xfId="0" quotePrefix="1" applyFont="1" applyFill="1" applyBorder="1" applyAlignment="1" applyProtection="1">
      <alignment horizontal="center" vertical="center" wrapText="1"/>
    </xf>
    <xf numFmtId="0" fontId="18" fillId="0" borderId="33" xfId="0" quotePrefix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19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8-44B3-A0D5-5452A8738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04128"/>
        <c:axId val="218723072"/>
      </c:scatterChart>
      <c:valAx>
        <c:axId val="2187041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723072"/>
        <c:crosses val="autoZero"/>
        <c:crossBetween val="midCat"/>
      </c:valAx>
      <c:valAx>
        <c:axId val="2187230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70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view="pageLayout" topLeftCell="H34" zoomScaleNormal="70" workbookViewId="0">
      <selection activeCell="B10" sqref="B10"/>
    </sheetView>
  </sheetViews>
  <sheetFormatPr baseColWidth="10" defaultRowHeight="14.5" x14ac:dyDescent="0.35"/>
  <cols>
    <col min="1" max="1" width="26.1796875" customWidth="1"/>
    <col min="2" max="16" width="16.7265625" customWidth="1"/>
    <col min="17" max="17" width="8.26953125" customWidth="1"/>
  </cols>
  <sheetData>
    <row r="1" spans="1:18" ht="33" customHeight="1" thickBot="1" x14ac:dyDescent="0.4">
      <c r="A1" s="115" t="s">
        <v>33</v>
      </c>
      <c r="B1" s="115"/>
      <c r="C1" s="116"/>
      <c r="D1" s="117"/>
      <c r="E1" s="117"/>
      <c r="F1" s="117"/>
      <c r="G1" s="117"/>
      <c r="H1" s="118"/>
      <c r="I1" s="115" t="s">
        <v>20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5">
      <c r="A2" s="71"/>
      <c r="B2" s="18"/>
      <c r="C2" s="65"/>
      <c r="D2" s="66"/>
      <c r="E2" s="66"/>
      <c r="F2" s="68"/>
      <c r="G2" s="69"/>
      <c r="H2" s="8"/>
      <c r="I2" s="8"/>
      <c r="J2" s="8"/>
      <c r="K2" s="8"/>
      <c r="L2" s="8"/>
      <c r="M2" s="8"/>
      <c r="N2" s="8"/>
      <c r="O2" s="70"/>
      <c r="P2" s="70"/>
      <c r="Q2" s="11"/>
      <c r="R2" s="11"/>
    </row>
    <row r="3" spans="1:18" ht="33" customHeight="1" thickBot="1" x14ac:dyDescent="0.4">
      <c r="A3" s="114" t="s">
        <v>22</v>
      </c>
      <c r="B3" s="114"/>
      <c r="C3" s="116"/>
      <c r="D3" s="117"/>
      <c r="E3" s="117"/>
      <c r="F3" s="117"/>
      <c r="G3" s="117"/>
      <c r="H3" s="118"/>
      <c r="I3" s="115" t="s">
        <v>21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5">
      <c r="A4" s="71"/>
      <c r="B4" s="18"/>
      <c r="C4" s="65"/>
      <c r="D4" s="66"/>
      <c r="E4" s="66"/>
      <c r="F4" s="68"/>
      <c r="G4" s="69"/>
      <c r="H4" s="8"/>
      <c r="I4" s="8"/>
      <c r="J4" s="8"/>
      <c r="K4" s="8"/>
      <c r="L4" s="8"/>
      <c r="M4" s="8"/>
      <c r="N4" s="8"/>
      <c r="O4" s="70"/>
      <c r="P4" s="70"/>
      <c r="Q4" s="11"/>
      <c r="R4" s="11"/>
    </row>
    <row r="5" spans="1:18" ht="33" customHeight="1" thickBot="1" x14ac:dyDescent="0.4">
      <c r="A5" s="73" t="s">
        <v>19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" customHeight="1" thickTop="1" thickBot="1" x14ac:dyDescent="0.4">
      <c r="A7" s="119" t="s">
        <v>23</v>
      </c>
      <c r="B7" s="120"/>
      <c r="C7" s="120"/>
      <c r="D7" s="120"/>
      <c r="E7" s="120"/>
      <c r="F7" s="121"/>
      <c r="G7" s="20"/>
      <c r="H7" s="1"/>
      <c r="I7" s="1"/>
      <c r="J7" s="109" t="s">
        <v>26</v>
      </c>
      <c r="K7" s="109"/>
      <c r="L7" s="109"/>
      <c r="M7" s="109"/>
      <c r="N7" s="109"/>
      <c r="O7" s="110"/>
      <c r="P7" s="21" t="str">
        <f>IF(B12="","",AVERAGE(B12:P12))</f>
        <v/>
      </c>
      <c r="Q7" s="1"/>
      <c r="R7" s="1"/>
    </row>
    <row r="8" spans="1:18" ht="15" customHeight="1" thickBot="1" x14ac:dyDescent="0.4">
      <c r="A8" s="86"/>
      <c r="B8" s="86"/>
      <c r="C8" s="86"/>
      <c r="D8" s="86"/>
      <c r="E8" s="86"/>
      <c r="F8" s="86"/>
      <c r="G8" s="93"/>
      <c r="H8" s="90"/>
      <c r="I8" s="90"/>
      <c r="J8" s="91"/>
      <c r="K8" s="92"/>
      <c r="L8" s="92"/>
      <c r="M8" s="92"/>
      <c r="N8" s="92"/>
      <c r="O8" s="92"/>
      <c r="P8" s="89"/>
      <c r="Q8" s="1"/>
      <c r="R8" s="1"/>
    </row>
    <row r="9" spans="1:18" ht="34.9" customHeight="1" thickTop="1" thickBot="1" x14ac:dyDescent="0.4">
      <c r="A9" s="94"/>
      <c r="B9" s="94"/>
      <c r="C9" s="94"/>
      <c r="D9" s="94"/>
      <c r="E9" s="94"/>
      <c r="F9" s="94"/>
      <c r="G9" s="94"/>
      <c r="H9" s="90"/>
      <c r="I9" s="90"/>
      <c r="J9" s="109" t="s">
        <v>1</v>
      </c>
      <c r="K9" s="109"/>
      <c r="L9" s="109"/>
      <c r="M9" s="109"/>
      <c r="N9" s="109"/>
      <c r="O9" s="109"/>
      <c r="P9" s="21" t="str">
        <f>IF(B12="","",MIN(B12:P12))</f>
        <v/>
      </c>
      <c r="Q9" s="1"/>
      <c r="R9" s="1"/>
    </row>
    <row r="10" spans="1:18" s="5" customFormat="1" ht="34.9" customHeight="1" thickTop="1" thickBot="1" x14ac:dyDescent="0.4">
      <c r="A10" s="13"/>
      <c r="B10" s="72"/>
      <c r="C10" s="72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4">
      <c r="A11" s="107" t="s">
        <v>27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"/>
      <c r="R11" s="1"/>
    </row>
    <row r="12" spans="1:18" ht="45" customHeight="1" thickBot="1" x14ac:dyDescent="0.4">
      <c r="A12" s="108" t="s">
        <v>35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103"/>
      <c r="M12" s="103"/>
      <c r="N12" s="103"/>
      <c r="O12" s="103"/>
      <c r="P12" s="104"/>
      <c r="Q12" s="1"/>
      <c r="R12" s="1"/>
    </row>
    <row r="13" spans="1:18" ht="45" customHeight="1" thickBot="1" x14ac:dyDescent="0.4">
      <c r="A13" s="28" t="s">
        <v>0</v>
      </c>
      <c r="B13" s="102" t="str">
        <f>IF(B12="","",(($P$9^1.5))/((B12^1.5))*5)</f>
        <v/>
      </c>
      <c r="C13" s="26" t="str">
        <f t="shared" ref="C13:P13" si="0">IF(C12="","",(($P$9^1.5))/((C12^1.5))*5)</f>
        <v/>
      </c>
      <c r="D13" s="26" t="str">
        <f t="shared" si="0"/>
        <v/>
      </c>
      <c r="E13" s="26" t="str">
        <f t="shared" si="0"/>
        <v/>
      </c>
      <c r="F13" s="26" t="str">
        <f t="shared" si="0"/>
        <v/>
      </c>
      <c r="G13" s="26" t="str">
        <f t="shared" si="0"/>
        <v/>
      </c>
      <c r="H13" s="26" t="str">
        <f t="shared" si="0"/>
        <v/>
      </c>
      <c r="I13" s="26" t="str">
        <f t="shared" si="0"/>
        <v/>
      </c>
      <c r="J13" s="26" t="str">
        <f t="shared" si="0"/>
        <v/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6" t="str">
        <f t="shared" si="0"/>
        <v/>
      </c>
      <c r="P13" s="27" t="str">
        <f t="shared" si="0"/>
        <v/>
      </c>
      <c r="Q13" s="1"/>
      <c r="R13" s="1"/>
    </row>
    <row r="14" spans="1:18" ht="34.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5.75" customHeight="1" thickTop="1" thickBot="1" x14ac:dyDescent="0.4">
      <c r="A31" s="111" t="s">
        <v>28</v>
      </c>
      <c r="B31" s="112"/>
      <c r="C31" s="112"/>
      <c r="D31" s="112"/>
      <c r="E31" s="112"/>
      <c r="F31" s="113"/>
      <c r="G31" s="19">
        <v>0.2</v>
      </c>
      <c r="I31" s="106"/>
      <c r="J31" s="122" t="s">
        <v>34</v>
      </c>
      <c r="K31" s="122"/>
      <c r="L31" s="122"/>
      <c r="M31" s="122"/>
      <c r="N31" s="122"/>
      <c r="O31" s="123"/>
      <c r="P31" s="22" t="str">
        <f>IF(G7="","",G7-(G7*G31))</f>
        <v/>
      </c>
    </row>
  </sheetData>
  <mergeCells count="14">
    <mergeCell ref="J7:O7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  <mergeCell ref="J31:O31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T&amp;X1,5&amp;X)&amp;R&amp;24ANNEXE&amp;"-,Gras" V&amp;X1,5</oddHeader>
    <oddFooter>&amp;L&amp;"-,Gras"&amp;18CROMP - Guide romand pour les marchés publics&amp;R&amp;"-,Gras"&amp;18Version du 22 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view="pageLayout" topLeftCell="A7" zoomScale="55" zoomScaleNormal="70" zoomScalePageLayoutView="55" workbookViewId="0">
      <selection activeCell="C24" sqref="C24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27" t="s">
        <v>31</v>
      </c>
      <c r="B1" s="127"/>
      <c r="C1" s="124" t="str">
        <f>IF('Notation du prix'!C1="","",'Notation du prix'!C1)</f>
        <v/>
      </c>
      <c r="D1" s="125"/>
      <c r="E1" s="125"/>
      <c r="F1" s="125"/>
      <c r="G1" s="125"/>
      <c r="H1" s="125"/>
      <c r="I1" s="125"/>
      <c r="J1" s="125"/>
      <c r="K1" s="126"/>
      <c r="L1" s="80"/>
      <c r="M1" s="127" t="s">
        <v>20</v>
      </c>
      <c r="N1" s="127"/>
      <c r="O1" s="127"/>
      <c r="P1" s="128"/>
      <c r="Q1" s="124" t="str">
        <f>IF('Notation du prix'!K1="","",'Notation du prix'!K1)</f>
        <v/>
      </c>
      <c r="R1" s="125"/>
      <c r="S1" s="125"/>
      <c r="T1" s="125"/>
      <c r="U1" s="125"/>
      <c r="V1" s="125"/>
      <c r="W1" s="125"/>
      <c r="X1" s="125"/>
      <c r="Y1" s="125"/>
      <c r="Z1" s="125"/>
      <c r="AA1" s="1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0" customHeight="1" thickBot="1" x14ac:dyDescent="0.5">
      <c r="A2" s="78"/>
      <c r="B2" s="79"/>
      <c r="C2" s="74"/>
      <c r="D2" s="74"/>
      <c r="E2" s="74"/>
      <c r="F2" s="74"/>
      <c r="G2" s="75"/>
      <c r="H2" s="74"/>
      <c r="I2" s="76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4">
      <c r="A3" s="131" t="s">
        <v>22</v>
      </c>
      <c r="B3" s="131"/>
      <c r="C3" s="124" t="str">
        <f>IF('Notation du prix'!C3="","",'Notation du prix'!C3)</f>
        <v/>
      </c>
      <c r="D3" s="125"/>
      <c r="E3" s="125"/>
      <c r="F3" s="125"/>
      <c r="G3" s="125"/>
      <c r="H3" s="125"/>
      <c r="I3" s="125"/>
      <c r="J3" s="125"/>
      <c r="K3" s="126"/>
      <c r="L3" s="80"/>
      <c r="M3" s="129" t="s">
        <v>21</v>
      </c>
      <c r="N3" s="129"/>
      <c r="O3" s="129"/>
      <c r="P3" s="130"/>
      <c r="Q3" s="124" t="str">
        <f>IF('Notation du prix'!K3="","",'Notation du prix'!K3)</f>
        <v/>
      </c>
      <c r="R3" s="125"/>
      <c r="S3" s="125"/>
      <c r="T3" s="125"/>
      <c r="U3" s="125"/>
      <c r="V3" s="125"/>
      <c r="W3" s="125"/>
      <c r="X3" s="125"/>
      <c r="Y3" s="125"/>
      <c r="Z3" s="125"/>
      <c r="AA3" s="12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0" customHeight="1" thickBot="1" x14ac:dyDescent="0.5">
      <c r="A4" s="78"/>
      <c r="B4" s="79"/>
      <c r="C4" s="74"/>
      <c r="D4" s="74"/>
      <c r="E4" s="74"/>
      <c r="F4" s="74"/>
      <c r="G4" s="75"/>
      <c r="H4" s="74"/>
      <c r="I4" s="76"/>
      <c r="J4" s="77"/>
      <c r="K4" s="77"/>
      <c r="L4" s="77"/>
      <c r="M4" s="12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4">
      <c r="A5" s="127" t="s">
        <v>19</v>
      </c>
      <c r="B5" s="128"/>
      <c r="C5" s="124" t="str">
        <f>IF('Notation du prix'!B5="","",'Notation du prix'!B5)</f>
        <v/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" customHeight="1" thickBot="1" x14ac:dyDescent="0.5">
      <c r="A6" s="64"/>
      <c r="B6" s="64"/>
      <c r="C6" s="64"/>
      <c r="D6" s="64"/>
      <c r="E6" s="64"/>
      <c r="F6" s="64"/>
      <c r="G6" s="6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29" customFormat="1" ht="25.15" customHeight="1" thickBot="1" x14ac:dyDescent="0.4">
      <c r="A7" s="132" t="s">
        <v>14</v>
      </c>
      <c r="B7" s="134"/>
      <c r="C7" s="134"/>
      <c r="D7" s="134"/>
      <c r="E7" s="134"/>
      <c r="F7" s="134"/>
      <c r="G7" s="133"/>
      <c r="H7" s="67"/>
      <c r="I7" s="132" t="s">
        <v>15</v>
      </c>
      <c r="J7" s="133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38" s="56" customFormat="1" ht="4.9000000000000004" customHeight="1" thickBot="1" x14ac:dyDescent="0.4">
      <c r="A8" s="53"/>
      <c r="B8" s="53"/>
      <c r="C8" s="53"/>
      <c r="D8" s="53"/>
      <c r="E8" s="53"/>
      <c r="F8" s="53"/>
      <c r="G8" s="53"/>
      <c r="H8" s="54"/>
      <c r="I8" s="53"/>
      <c r="J8" s="53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38" s="2" customFormat="1" ht="19.899999999999999" customHeight="1" thickTop="1" thickBot="1" x14ac:dyDescent="0.4">
      <c r="A9" s="81">
        <v>1</v>
      </c>
      <c r="B9" s="147" t="s">
        <v>24</v>
      </c>
      <c r="C9" s="147"/>
      <c r="D9" s="147"/>
      <c r="E9" s="147"/>
      <c r="F9" s="147"/>
      <c r="G9" s="147"/>
      <c r="H9" s="46"/>
      <c r="I9" s="95"/>
      <c r="J9" s="47" t="s">
        <v>2</v>
      </c>
      <c r="K9" s="6"/>
      <c r="L9" s="6"/>
      <c r="M9" s="138" t="s">
        <v>17</v>
      </c>
      <c r="N9" s="138"/>
      <c r="O9" s="138"/>
      <c r="P9" s="48"/>
      <c r="Q9" s="140"/>
      <c r="R9" s="141"/>
      <c r="S9" s="142"/>
      <c r="T9" s="6"/>
      <c r="U9" s="138" t="s">
        <v>25</v>
      </c>
      <c r="V9" s="138"/>
      <c r="W9" s="138"/>
      <c r="X9" s="48"/>
      <c r="Y9" s="140"/>
      <c r="Z9" s="141"/>
      <c r="AA9" s="142"/>
    </row>
    <row r="10" spans="1:38" s="2" customFormat="1" ht="19.899999999999999" customHeight="1" thickTop="1" x14ac:dyDescent="0.35">
      <c r="A10" s="81">
        <v>2</v>
      </c>
      <c r="B10" s="139"/>
      <c r="C10" s="139"/>
      <c r="D10" s="139"/>
      <c r="E10" s="139"/>
      <c r="F10" s="139"/>
      <c r="G10" s="139"/>
      <c r="H10" s="46"/>
      <c r="I10" s="95"/>
      <c r="J10" s="47" t="s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899999999999999" customHeight="1" thickBot="1" x14ac:dyDescent="0.4">
      <c r="A11" s="81">
        <v>3</v>
      </c>
      <c r="B11" s="139"/>
      <c r="C11" s="139"/>
      <c r="D11" s="139"/>
      <c r="E11" s="139"/>
      <c r="F11" s="139"/>
      <c r="G11" s="139"/>
      <c r="H11" s="46"/>
      <c r="I11" s="95"/>
      <c r="J11" s="47" t="s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899999999999999" customHeight="1" thickTop="1" thickBot="1" x14ac:dyDescent="0.4">
      <c r="A12" s="81">
        <v>4</v>
      </c>
      <c r="B12" s="139"/>
      <c r="C12" s="139"/>
      <c r="D12" s="139"/>
      <c r="E12" s="139"/>
      <c r="F12" s="139"/>
      <c r="G12" s="139"/>
      <c r="H12" s="46"/>
      <c r="I12" s="95"/>
      <c r="J12" s="47" t="s">
        <v>2</v>
      </c>
      <c r="K12" s="6"/>
      <c r="L12" s="6"/>
      <c r="M12" s="138" t="s">
        <v>16</v>
      </c>
      <c r="N12" s="138"/>
      <c r="O12" s="138"/>
      <c r="P12" s="49"/>
      <c r="Q12" s="140"/>
      <c r="R12" s="141"/>
      <c r="S12" s="142"/>
      <c r="T12" s="6"/>
      <c r="U12" s="138" t="s">
        <v>18</v>
      </c>
      <c r="V12" s="138"/>
      <c r="W12" s="138"/>
      <c r="X12" s="48"/>
      <c r="Y12" s="140"/>
      <c r="Z12" s="141"/>
      <c r="AA12" s="142"/>
    </row>
    <row r="13" spans="1:38" s="2" customFormat="1" ht="19.899999999999999" customHeight="1" thickTop="1" x14ac:dyDescent="0.35">
      <c r="A13" s="81">
        <v>5</v>
      </c>
      <c r="B13" s="146"/>
      <c r="C13" s="146"/>
      <c r="D13" s="146"/>
      <c r="E13" s="146"/>
      <c r="F13" s="146"/>
      <c r="G13" s="146"/>
      <c r="H13" s="46"/>
      <c r="I13" s="95"/>
      <c r="J13" s="47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2" customFormat="1" ht="4.9000000000000004" customHeight="1" thickBot="1" x14ac:dyDescent="0.5">
      <c r="A14" s="57"/>
      <c r="B14" s="58"/>
      <c r="C14" s="58"/>
      <c r="D14" s="58"/>
      <c r="E14" s="58"/>
      <c r="F14" s="58"/>
      <c r="G14" s="58"/>
      <c r="H14" s="46"/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38" s="2" customFormat="1" ht="25.15" customHeight="1" thickBot="1" x14ac:dyDescent="0.4">
      <c r="A15" s="137" t="s">
        <v>3</v>
      </c>
      <c r="B15" s="137"/>
      <c r="C15" s="137"/>
      <c r="D15" s="137"/>
      <c r="E15" s="137"/>
      <c r="F15" s="137"/>
      <c r="G15" s="137"/>
      <c r="H15" s="63"/>
      <c r="I15" s="135" t="str">
        <f>IF(I9="","",IF(SUM(I9:I13)=100,SUM(I9:I13)/100,"FAUX"))</f>
        <v/>
      </c>
      <c r="J15" s="13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" customHeight="1" thickBot="1" x14ac:dyDescent="0.4">
      <c r="A16" s="6"/>
      <c r="B16" s="50"/>
      <c r="C16" s="50"/>
      <c r="D16" s="50"/>
      <c r="E16" s="50"/>
      <c r="F16" s="50"/>
      <c r="G16" s="50"/>
      <c r="H16" s="50"/>
      <c r="I16" s="51"/>
      <c r="J16" s="51"/>
      <c r="K16" s="5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0" customFormat="1" ht="25.15" customHeight="1" thickBot="1" x14ac:dyDescent="0.4">
      <c r="A17" s="34"/>
      <c r="B17" s="34"/>
      <c r="C17" s="34"/>
      <c r="D17" s="34"/>
      <c r="E17" s="143" t="s">
        <v>9</v>
      </c>
      <c r="F17" s="144"/>
      <c r="G17" s="145"/>
      <c r="H17" s="85"/>
      <c r="I17" s="143" t="s">
        <v>10</v>
      </c>
      <c r="J17" s="144"/>
      <c r="K17" s="145"/>
      <c r="L17" s="85"/>
      <c r="M17" s="143" t="s">
        <v>11</v>
      </c>
      <c r="N17" s="144"/>
      <c r="O17" s="145"/>
      <c r="P17" s="85"/>
      <c r="Q17" s="143" t="s">
        <v>12</v>
      </c>
      <c r="R17" s="144"/>
      <c r="S17" s="145"/>
      <c r="T17" s="85"/>
      <c r="U17" s="143" t="s">
        <v>13</v>
      </c>
      <c r="V17" s="144"/>
      <c r="W17" s="145"/>
      <c r="X17" s="34"/>
      <c r="Y17" s="34"/>
      <c r="Z17" s="34"/>
      <c r="AA17" s="34"/>
    </row>
    <row r="18" spans="1:27" s="2" customFormat="1" ht="149.25" customHeight="1" thickBot="1" x14ac:dyDescent="0.4">
      <c r="A18" s="82" t="s">
        <v>29</v>
      </c>
      <c r="B18" s="83" t="s">
        <v>30</v>
      </c>
      <c r="C18" s="84" t="s">
        <v>32</v>
      </c>
      <c r="D18" s="31"/>
      <c r="E18" s="38" t="s">
        <v>4</v>
      </c>
      <c r="F18" s="39" t="s">
        <v>5</v>
      </c>
      <c r="G18" s="105" t="s">
        <v>6</v>
      </c>
      <c r="H18" s="32"/>
      <c r="I18" s="38" t="s">
        <v>4</v>
      </c>
      <c r="J18" s="39" t="s">
        <v>5</v>
      </c>
      <c r="K18" s="105" t="s">
        <v>6</v>
      </c>
      <c r="L18" s="32"/>
      <c r="M18" s="38" t="s">
        <v>4</v>
      </c>
      <c r="N18" s="39" t="s">
        <v>5</v>
      </c>
      <c r="O18" s="105" t="s">
        <v>6</v>
      </c>
      <c r="P18" s="6"/>
      <c r="Q18" s="38" t="s">
        <v>4</v>
      </c>
      <c r="R18" s="39" t="s">
        <v>5</v>
      </c>
      <c r="S18" s="105" t="s">
        <v>6</v>
      </c>
      <c r="T18" s="6"/>
      <c r="U18" s="38" t="s">
        <v>4</v>
      </c>
      <c r="V18" s="39" t="s">
        <v>5</v>
      </c>
      <c r="W18" s="105" t="s">
        <v>6</v>
      </c>
      <c r="X18" s="6"/>
      <c r="Y18" s="40" t="s">
        <v>7</v>
      </c>
      <c r="Z18" s="6"/>
      <c r="AA18" s="41" t="s">
        <v>8</v>
      </c>
    </row>
    <row r="19" spans="1:27" s="2" customFormat="1" ht="4.9000000000000004" customHeight="1" thickBot="1" x14ac:dyDescent="0.4">
      <c r="A19" s="3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899999999999999" customHeight="1" x14ac:dyDescent="0.35">
      <c r="A20" s="81">
        <v>1</v>
      </c>
      <c r="B20" s="42" t="str">
        <f>IF('Notation du prix'!B11="","",'Notation du prix'!B11)</f>
        <v/>
      </c>
      <c r="C20" s="43" t="str">
        <f>IF('Notation du prix'!B12="","",'Notation du prix'!B12)</f>
        <v/>
      </c>
      <c r="D20" s="34"/>
      <c r="E20" s="35" t="str">
        <f>IF('Notation du prix'!B13="","",'Notation du prix'!B13)</f>
        <v/>
      </c>
      <c r="F20" s="36" t="str">
        <f>IF($I$9="","",$I$9)</f>
        <v/>
      </c>
      <c r="G20" s="44" t="str">
        <f>IF($E20="","",($E20*$F20))</f>
        <v/>
      </c>
      <c r="H20" s="37"/>
      <c r="I20" s="45"/>
      <c r="J20" s="36" t="str">
        <f>IF($I$10="","",$I$10)</f>
        <v/>
      </c>
      <c r="K20" s="44" t="str">
        <f>IF($I20="","",($I20*$J20))</f>
        <v/>
      </c>
      <c r="L20" s="37"/>
      <c r="M20" s="45"/>
      <c r="N20" s="36" t="str">
        <f>IF($I$11="","",$I$11)</f>
        <v/>
      </c>
      <c r="O20" s="44" t="str">
        <f>IF($M20="","",($M20*$N20))</f>
        <v/>
      </c>
      <c r="P20" s="37"/>
      <c r="Q20" s="45"/>
      <c r="R20" s="36" t="str">
        <f>IF($I$12="","",$I$12)</f>
        <v/>
      </c>
      <c r="S20" s="44" t="str">
        <f>IF($Q20="","",($Q20*$R20))</f>
        <v/>
      </c>
      <c r="T20" s="37"/>
      <c r="U20" s="45"/>
      <c r="V20" s="36" t="str">
        <f>IF($I$13="","",$I$13)</f>
        <v/>
      </c>
      <c r="W20" s="44" t="str">
        <f>IF($U20="","",($U20*$V20))</f>
        <v/>
      </c>
      <c r="X20" s="34"/>
      <c r="Y20" s="96" t="str">
        <f t="shared" ref="Y20:Y34" si="0">IF($G20="","",SUM($W20,$S20,$O20,$K20,$G20))</f>
        <v/>
      </c>
      <c r="Z20" s="34"/>
      <c r="AA20" s="97" t="str">
        <f>IF(Y20="","",RANK(Y20,$Y$20:$Y$34))</f>
        <v/>
      </c>
    </row>
    <row r="21" spans="1:27" s="2" customFormat="1" ht="19.899999999999999" customHeight="1" x14ac:dyDescent="0.35">
      <c r="A21" s="81">
        <v>2</v>
      </c>
      <c r="B21" s="42" t="str">
        <f>IF('Notation du prix'!C11="","",'Notation du prix'!C11)</f>
        <v/>
      </c>
      <c r="C21" s="43" t="str">
        <f>IF('Notation du prix'!C12="","",'Notation du prix'!C12)</f>
        <v/>
      </c>
      <c r="D21" s="34"/>
      <c r="E21" s="35" t="str">
        <f>IF('Notation du prix'!C13="","",'Notation du prix'!C13)</f>
        <v/>
      </c>
      <c r="F21" s="36" t="str">
        <f t="shared" ref="F21:F34" si="1">IF($I$9="","",$I$9)</f>
        <v/>
      </c>
      <c r="G21" s="44" t="str">
        <f t="shared" ref="G21:G34" si="2">IF($E21="","",($E21*$F21))</f>
        <v/>
      </c>
      <c r="H21" s="37"/>
      <c r="I21" s="45"/>
      <c r="J21" s="36" t="str">
        <f t="shared" ref="J21:J34" si="3">IF($I$10="","",$I$10)</f>
        <v/>
      </c>
      <c r="K21" s="44" t="str">
        <f t="shared" ref="K21:K34" si="4">IF($I21="","",($I21*$J21))</f>
        <v/>
      </c>
      <c r="L21" s="37"/>
      <c r="M21" s="45"/>
      <c r="N21" s="36" t="str">
        <f t="shared" ref="N21:N34" si="5">IF($I$11="","",$I$11)</f>
        <v/>
      </c>
      <c r="O21" s="44" t="str">
        <f t="shared" ref="O21:O34" si="6">IF($M21="","",($M21*$N21))</f>
        <v/>
      </c>
      <c r="P21" s="37"/>
      <c r="Q21" s="45"/>
      <c r="R21" s="36" t="str">
        <f t="shared" ref="R21:R34" si="7">IF($I$12="","",$I$12)</f>
        <v/>
      </c>
      <c r="S21" s="44" t="str">
        <f t="shared" ref="S21:S34" si="8">IF($Q21="","",($Q21*$R21))</f>
        <v/>
      </c>
      <c r="T21" s="37"/>
      <c r="U21" s="45"/>
      <c r="V21" s="36" t="str">
        <f t="shared" ref="V21:V34" si="9">IF($I$13="","",$I$13)</f>
        <v/>
      </c>
      <c r="W21" s="44" t="str">
        <f t="shared" ref="W21:W32" si="10">IF($U21="","",($U21*$V21))</f>
        <v/>
      </c>
      <c r="X21" s="34"/>
      <c r="Y21" s="98" t="str">
        <f>IF($G21="","",SUM($W21,$S21,$O21,$K21,$G21))</f>
        <v/>
      </c>
      <c r="Z21" s="34"/>
      <c r="AA21" s="99" t="str">
        <f t="shared" ref="AA21:AA34" si="11">IF(Y21="","",RANK(Y21,$Y$20:$Y$34))</f>
        <v/>
      </c>
    </row>
    <row r="22" spans="1:27" s="2" customFormat="1" ht="19.899999999999999" customHeight="1" x14ac:dyDescent="0.35">
      <c r="A22" s="81">
        <v>3</v>
      </c>
      <c r="B22" s="42" t="str">
        <f>IF('Notation du prix'!D11="","",'Notation du prix'!D11)</f>
        <v/>
      </c>
      <c r="C22" s="43" t="str">
        <f>IF('Notation du prix'!D12="","",'Notation du prix'!D12)</f>
        <v/>
      </c>
      <c r="D22" s="34"/>
      <c r="E22" s="35" t="str">
        <f>IF('Notation du prix'!D13="","",'Notation du prix'!D13)</f>
        <v/>
      </c>
      <c r="F22" s="36" t="str">
        <f t="shared" si="1"/>
        <v/>
      </c>
      <c r="G22" s="44" t="str">
        <f t="shared" si="2"/>
        <v/>
      </c>
      <c r="H22" s="37"/>
      <c r="I22" s="45"/>
      <c r="J22" s="36" t="str">
        <f t="shared" si="3"/>
        <v/>
      </c>
      <c r="K22" s="44" t="str">
        <f t="shared" si="4"/>
        <v/>
      </c>
      <c r="L22" s="37"/>
      <c r="M22" s="45"/>
      <c r="N22" s="36" t="str">
        <f t="shared" si="5"/>
        <v/>
      </c>
      <c r="O22" s="44" t="str">
        <f t="shared" si="6"/>
        <v/>
      </c>
      <c r="P22" s="37"/>
      <c r="Q22" s="45"/>
      <c r="R22" s="36" t="str">
        <f t="shared" si="7"/>
        <v/>
      </c>
      <c r="S22" s="44" t="str">
        <f t="shared" si="8"/>
        <v/>
      </c>
      <c r="T22" s="37"/>
      <c r="U22" s="45"/>
      <c r="V22" s="36" t="str">
        <f t="shared" si="9"/>
        <v/>
      </c>
      <c r="W22" s="44" t="str">
        <f t="shared" si="10"/>
        <v/>
      </c>
      <c r="X22" s="34"/>
      <c r="Y22" s="98" t="str">
        <f t="shared" si="0"/>
        <v/>
      </c>
      <c r="Z22" s="34"/>
      <c r="AA22" s="99" t="str">
        <f t="shared" si="11"/>
        <v/>
      </c>
    </row>
    <row r="23" spans="1:27" s="2" customFormat="1" ht="19.899999999999999" customHeight="1" x14ac:dyDescent="0.35">
      <c r="A23" s="81">
        <v>4</v>
      </c>
      <c r="B23" s="42" t="str">
        <f>IF('Notation du prix'!E11="","",'Notation du prix'!E11)</f>
        <v/>
      </c>
      <c r="C23" s="43" t="str">
        <f>IF('Notation du prix'!E12="","",'Notation du prix'!E12)</f>
        <v/>
      </c>
      <c r="D23" s="34"/>
      <c r="E23" s="35" t="str">
        <f>IF('Notation du prix'!E13="","",'Notation du prix'!E13)</f>
        <v/>
      </c>
      <c r="F23" s="36" t="str">
        <f t="shared" si="1"/>
        <v/>
      </c>
      <c r="G23" s="44" t="str">
        <f t="shared" si="2"/>
        <v/>
      </c>
      <c r="H23" s="37"/>
      <c r="I23" s="45"/>
      <c r="J23" s="36" t="str">
        <f t="shared" si="3"/>
        <v/>
      </c>
      <c r="K23" s="44" t="str">
        <f t="shared" si="4"/>
        <v/>
      </c>
      <c r="L23" s="37"/>
      <c r="M23" s="45"/>
      <c r="N23" s="36" t="str">
        <f t="shared" si="5"/>
        <v/>
      </c>
      <c r="O23" s="44" t="str">
        <f t="shared" si="6"/>
        <v/>
      </c>
      <c r="P23" s="37"/>
      <c r="Q23" s="45"/>
      <c r="R23" s="36" t="str">
        <f t="shared" si="7"/>
        <v/>
      </c>
      <c r="S23" s="44" t="str">
        <f t="shared" si="8"/>
        <v/>
      </c>
      <c r="T23" s="37"/>
      <c r="U23" s="45"/>
      <c r="V23" s="36" t="str">
        <f t="shared" si="9"/>
        <v/>
      </c>
      <c r="W23" s="44" t="str">
        <f t="shared" si="10"/>
        <v/>
      </c>
      <c r="X23" s="34"/>
      <c r="Y23" s="98" t="str">
        <f t="shared" si="0"/>
        <v/>
      </c>
      <c r="Z23" s="34"/>
      <c r="AA23" s="99" t="str">
        <f>IF(Y23="","",RANK(Y23,$Y$20:$Y$34))</f>
        <v/>
      </c>
    </row>
    <row r="24" spans="1:27" s="2" customFormat="1" ht="19.899999999999999" customHeight="1" x14ac:dyDescent="0.35">
      <c r="A24" s="81">
        <v>5</v>
      </c>
      <c r="B24" s="42" t="str">
        <f>IF('Notation du prix'!F11="","",'Notation du prix'!F11)</f>
        <v/>
      </c>
      <c r="C24" s="43" t="str">
        <f>IF('Notation du prix'!F12="","",'Notation du prix'!F12)</f>
        <v/>
      </c>
      <c r="D24" s="34"/>
      <c r="E24" s="35" t="str">
        <f>IF('Notation du prix'!F13="","",'Notation du prix'!F13)</f>
        <v/>
      </c>
      <c r="F24" s="36" t="str">
        <f t="shared" si="1"/>
        <v/>
      </c>
      <c r="G24" s="44" t="str">
        <f t="shared" si="2"/>
        <v/>
      </c>
      <c r="H24" s="37"/>
      <c r="I24" s="45"/>
      <c r="J24" s="36" t="str">
        <f t="shared" si="3"/>
        <v/>
      </c>
      <c r="K24" s="44" t="str">
        <f t="shared" si="4"/>
        <v/>
      </c>
      <c r="L24" s="37"/>
      <c r="M24" s="45"/>
      <c r="N24" s="36" t="str">
        <f t="shared" si="5"/>
        <v/>
      </c>
      <c r="O24" s="44" t="str">
        <f t="shared" si="6"/>
        <v/>
      </c>
      <c r="P24" s="37"/>
      <c r="Q24" s="45"/>
      <c r="R24" s="36" t="str">
        <f t="shared" si="7"/>
        <v/>
      </c>
      <c r="S24" s="44" t="str">
        <f t="shared" si="8"/>
        <v/>
      </c>
      <c r="T24" s="37"/>
      <c r="U24" s="45"/>
      <c r="V24" s="36" t="str">
        <f t="shared" si="9"/>
        <v/>
      </c>
      <c r="W24" s="44" t="str">
        <f t="shared" si="10"/>
        <v/>
      </c>
      <c r="X24" s="34"/>
      <c r="Y24" s="98" t="str">
        <f t="shared" si="0"/>
        <v/>
      </c>
      <c r="Z24" s="34"/>
      <c r="AA24" s="99" t="str">
        <f t="shared" si="11"/>
        <v/>
      </c>
    </row>
    <row r="25" spans="1:27" s="2" customFormat="1" ht="19.899999999999999" customHeight="1" x14ac:dyDescent="0.35">
      <c r="A25" s="81">
        <v>6</v>
      </c>
      <c r="B25" s="42" t="str">
        <f>IF('Notation du prix'!G11="","",'Notation du prix'!G11)</f>
        <v/>
      </c>
      <c r="C25" s="43" t="str">
        <f>IF('Notation du prix'!G12="","",'Notation du prix'!G12)</f>
        <v/>
      </c>
      <c r="D25" s="34"/>
      <c r="E25" s="35" t="str">
        <f>IF('Notation du prix'!G13="","",'Notation du prix'!G13)</f>
        <v/>
      </c>
      <c r="F25" s="36" t="str">
        <f t="shared" si="1"/>
        <v/>
      </c>
      <c r="G25" s="44" t="str">
        <f t="shared" si="2"/>
        <v/>
      </c>
      <c r="H25" s="37"/>
      <c r="I25" s="45"/>
      <c r="J25" s="36" t="str">
        <f t="shared" si="3"/>
        <v/>
      </c>
      <c r="K25" s="44" t="str">
        <f t="shared" si="4"/>
        <v/>
      </c>
      <c r="L25" s="37"/>
      <c r="M25" s="45"/>
      <c r="N25" s="36" t="str">
        <f t="shared" si="5"/>
        <v/>
      </c>
      <c r="O25" s="44" t="str">
        <f t="shared" si="6"/>
        <v/>
      </c>
      <c r="P25" s="37"/>
      <c r="Q25" s="45"/>
      <c r="R25" s="36" t="str">
        <f t="shared" si="7"/>
        <v/>
      </c>
      <c r="S25" s="44" t="str">
        <f t="shared" si="8"/>
        <v/>
      </c>
      <c r="T25" s="37"/>
      <c r="U25" s="45"/>
      <c r="V25" s="36" t="str">
        <f t="shared" si="9"/>
        <v/>
      </c>
      <c r="W25" s="44" t="str">
        <f t="shared" si="10"/>
        <v/>
      </c>
      <c r="X25" s="34"/>
      <c r="Y25" s="98" t="str">
        <f>IF($G25="","",SUM($W25,$S25,$O25,$K25,$G25))</f>
        <v/>
      </c>
      <c r="Z25" s="34"/>
      <c r="AA25" s="99" t="str">
        <f t="shared" si="11"/>
        <v/>
      </c>
    </row>
    <row r="26" spans="1:27" s="2" customFormat="1" ht="19.899999999999999" customHeight="1" x14ac:dyDescent="0.35">
      <c r="A26" s="81">
        <v>7</v>
      </c>
      <c r="B26" s="42" t="str">
        <f>IF('Notation du prix'!H11="","",'Notation du prix'!H11)</f>
        <v/>
      </c>
      <c r="C26" s="43" t="str">
        <f>IF('Notation du prix'!H12="","",'Notation du prix'!H12)</f>
        <v/>
      </c>
      <c r="D26" s="34"/>
      <c r="E26" s="35" t="str">
        <f>IF('Notation du prix'!H13="","",'Notation du prix'!H13)</f>
        <v/>
      </c>
      <c r="F26" s="36" t="str">
        <f t="shared" si="1"/>
        <v/>
      </c>
      <c r="G26" s="44" t="str">
        <f t="shared" si="2"/>
        <v/>
      </c>
      <c r="H26" s="37"/>
      <c r="I26" s="45"/>
      <c r="J26" s="36" t="str">
        <f t="shared" si="3"/>
        <v/>
      </c>
      <c r="K26" s="44" t="str">
        <f t="shared" si="4"/>
        <v/>
      </c>
      <c r="L26" s="37"/>
      <c r="M26" s="45"/>
      <c r="N26" s="36" t="str">
        <f t="shared" si="5"/>
        <v/>
      </c>
      <c r="O26" s="44" t="str">
        <f t="shared" si="6"/>
        <v/>
      </c>
      <c r="P26" s="37"/>
      <c r="Q26" s="45"/>
      <c r="R26" s="36" t="str">
        <f t="shared" si="7"/>
        <v/>
      </c>
      <c r="S26" s="44" t="str">
        <f t="shared" si="8"/>
        <v/>
      </c>
      <c r="T26" s="37"/>
      <c r="U26" s="45"/>
      <c r="V26" s="36" t="str">
        <f t="shared" si="9"/>
        <v/>
      </c>
      <c r="W26" s="44" t="str">
        <f t="shared" si="10"/>
        <v/>
      </c>
      <c r="X26" s="34"/>
      <c r="Y26" s="98" t="str">
        <f t="shared" si="0"/>
        <v/>
      </c>
      <c r="Z26" s="34"/>
      <c r="AA26" s="99" t="str">
        <f t="shared" si="11"/>
        <v/>
      </c>
    </row>
    <row r="27" spans="1:27" s="2" customFormat="1" ht="19.899999999999999" customHeight="1" x14ac:dyDescent="0.35">
      <c r="A27" s="81">
        <v>8</v>
      </c>
      <c r="B27" s="42" t="str">
        <f>IF('Notation du prix'!I11="","",'Notation du prix'!I11)</f>
        <v/>
      </c>
      <c r="C27" s="43" t="str">
        <f>IF('Notation du prix'!I12="","",'Notation du prix'!I12)</f>
        <v/>
      </c>
      <c r="D27" s="34"/>
      <c r="E27" s="35" t="str">
        <f>IF('Notation du prix'!I13="","",'Notation du prix'!I13)</f>
        <v/>
      </c>
      <c r="F27" s="36" t="str">
        <f t="shared" si="1"/>
        <v/>
      </c>
      <c r="G27" s="44" t="str">
        <f t="shared" si="2"/>
        <v/>
      </c>
      <c r="H27" s="37"/>
      <c r="I27" s="45"/>
      <c r="J27" s="36" t="str">
        <f t="shared" si="3"/>
        <v/>
      </c>
      <c r="K27" s="44" t="str">
        <f t="shared" si="4"/>
        <v/>
      </c>
      <c r="L27" s="37"/>
      <c r="M27" s="45"/>
      <c r="N27" s="36" t="str">
        <f t="shared" si="5"/>
        <v/>
      </c>
      <c r="O27" s="44" t="str">
        <f t="shared" si="6"/>
        <v/>
      </c>
      <c r="P27" s="37"/>
      <c r="Q27" s="45"/>
      <c r="R27" s="36" t="str">
        <f t="shared" si="7"/>
        <v/>
      </c>
      <c r="S27" s="44" t="str">
        <f t="shared" si="8"/>
        <v/>
      </c>
      <c r="T27" s="37"/>
      <c r="U27" s="45"/>
      <c r="V27" s="36" t="str">
        <f t="shared" si="9"/>
        <v/>
      </c>
      <c r="W27" s="44" t="str">
        <f t="shared" si="10"/>
        <v/>
      </c>
      <c r="X27" s="34"/>
      <c r="Y27" s="98" t="str">
        <f t="shared" si="0"/>
        <v/>
      </c>
      <c r="Z27" s="34"/>
      <c r="AA27" s="99" t="str">
        <f t="shared" si="11"/>
        <v/>
      </c>
    </row>
    <row r="28" spans="1:27" s="2" customFormat="1" ht="19.899999999999999" customHeight="1" x14ac:dyDescent="0.35">
      <c r="A28" s="81">
        <v>9</v>
      </c>
      <c r="B28" s="42" t="str">
        <f>IF('Notation du prix'!J11="","",'Notation du prix'!J11)</f>
        <v/>
      </c>
      <c r="C28" s="43" t="str">
        <f>IF('Notation du prix'!J12="","",'Notation du prix'!J12)</f>
        <v/>
      </c>
      <c r="D28" s="34"/>
      <c r="E28" s="35" t="str">
        <f>IF('Notation du prix'!J13="","",'Notation du prix'!J13)</f>
        <v/>
      </c>
      <c r="F28" s="36" t="str">
        <f t="shared" si="1"/>
        <v/>
      </c>
      <c r="G28" s="44" t="str">
        <f t="shared" si="2"/>
        <v/>
      </c>
      <c r="H28" s="37"/>
      <c r="I28" s="45"/>
      <c r="J28" s="36" t="str">
        <f t="shared" si="3"/>
        <v/>
      </c>
      <c r="K28" s="44" t="str">
        <f t="shared" si="4"/>
        <v/>
      </c>
      <c r="L28" s="37"/>
      <c r="M28" s="45"/>
      <c r="N28" s="36" t="str">
        <f t="shared" si="5"/>
        <v/>
      </c>
      <c r="O28" s="44" t="str">
        <f t="shared" si="6"/>
        <v/>
      </c>
      <c r="P28" s="37"/>
      <c r="Q28" s="45"/>
      <c r="R28" s="36" t="str">
        <f t="shared" si="7"/>
        <v/>
      </c>
      <c r="S28" s="44" t="str">
        <f t="shared" si="8"/>
        <v/>
      </c>
      <c r="T28" s="37"/>
      <c r="U28" s="45"/>
      <c r="V28" s="36" t="str">
        <f t="shared" si="9"/>
        <v/>
      </c>
      <c r="W28" s="44" t="str">
        <f t="shared" si="10"/>
        <v/>
      </c>
      <c r="X28" s="34"/>
      <c r="Y28" s="98" t="str">
        <f t="shared" si="0"/>
        <v/>
      </c>
      <c r="Z28" s="34"/>
      <c r="AA28" s="99" t="str">
        <f t="shared" si="11"/>
        <v/>
      </c>
    </row>
    <row r="29" spans="1:27" s="2" customFormat="1" ht="19.899999999999999" customHeight="1" x14ac:dyDescent="0.35">
      <c r="A29" s="81">
        <v>10</v>
      </c>
      <c r="B29" s="42" t="str">
        <f>IF('Notation du prix'!K11="","",'Notation du prix'!K11)</f>
        <v/>
      </c>
      <c r="C29" s="43" t="str">
        <f>IF('Notation du prix'!K12="","",'Notation du prix'!K12)</f>
        <v/>
      </c>
      <c r="D29" s="34"/>
      <c r="E29" s="35" t="str">
        <f>IF('Notation du prix'!K13="","",'Notation du prix'!K13)</f>
        <v/>
      </c>
      <c r="F29" s="36" t="str">
        <f t="shared" si="1"/>
        <v/>
      </c>
      <c r="G29" s="44" t="str">
        <f t="shared" si="2"/>
        <v/>
      </c>
      <c r="H29" s="37"/>
      <c r="I29" s="45"/>
      <c r="J29" s="36" t="str">
        <f t="shared" si="3"/>
        <v/>
      </c>
      <c r="K29" s="44" t="str">
        <f t="shared" si="4"/>
        <v/>
      </c>
      <c r="L29" s="37"/>
      <c r="M29" s="45"/>
      <c r="N29" s="36" t="str">
        <f t="shared" si="5"/>
        <v/>
      </c>
      <c r="O29" s="44" t="str">
        <f t="shared" si="6"/>
        <v/>
      </c>
      <c r="P29" s="37"/>
      <c r="Q29" s="45"/>
      <c r="R29" s="36" t="str">
        <f t="shared" si="7"/>
        <v/>
      </c>
      <c r="S29" s="44" t="str">
        <f t="shared" si="8"/>
        <v/>
      </c>
      <c r="T29" s="37"/>
      <c r="U29" s="45"/>
      <c r="V29" s="36" t="str">
        <f t="shared" si="9"/>
        <v/>
      </c>
      <c r="W29" s="44" t="str">
        <f t="shared" si="10"/>
        <v/>
      </c>
      <c r="X29" s="34"/>
      <c r="Y29" s="98" t="str">
        <f t="shared" si="0"/>
        <v/>
      </c>
      <c r="Z29" s="34"/>
      <c r="AA29" s="99" t="str">
        <f t="shared" si="11"/>
        <v/>
      </c>
    </row>
    <row r="30" spans="1:27" s="2" customFormat="1" ht="19.899999999999999" customHeight="1" x14ac:dyDescent="0.35">
      <c r="A30" s="81">
        <v>11</v>
      </c>
      <c r="B30" s="42" t="str">
        <f>IF('Notation du prix'!L11="","",'Notation du prix'!L11)</f>
        <v/>
      </c>
      <c r="C30" s="43" t="str">
        <f>IF('Notation du prix'!L12="","",'Notation du prix'!L12)</f>
        <v/>
      </c>
      <c r="D30" s="34"/>
      <c r="E30" s="35" t="str">
        <f>IF('Notation du prix'!L13="","",'Notation du prix'!L13)</f>
        <v/>
      </c>
      <c r="F30" s="36" t="str">
        <f t="shared" si="1"/>
        <v/>
      </c>
      <c r="G30" s="44" t="str">
        <f t="shared" si="2"/>
        <v/>
      </c>
      <c r="H30" s="37"/>
      <c r="I30" s="45"/>
      <c r="J30" s="36" t="str">
        <f t="shared" si="3"/>
        <v/>
      </c>
      <c r="K30" s="44" t="str">
        <f t="shared" si="4"/>
        <v/>
      </c>
      <c r="L30" s="37"/>
      <c r="M30" s="45"/>
      <c r="N30" s="36" t="str">
        <f t="shared" si="5"/>
        <v/>
      </c>
      <c r="O30" s="44" t="str">
        <f t="shared" si="6"/>
        <v/>
      </c>
      <c r="P30" s="37"/>
      <c r="Q30" s="45"/>
      <c r="R30" s="36" t="str">
        <f t="shared" si="7"/>
        <v/>
      </c>
      <c r="S30" s="44" t="str">
        <f t="shared" si="8"/>
        <v/>
      </c>
      <c r="T30" s="37"/>
      <c r="U30" s="45"/>
      <c r="V30" s="36" t="str">
        <f t="shared" si="9"/>
        <v/>
      </c>
      <c r="W30" s="44" t="str">
        <f t="shared" si="10"/>
        <v/>
      </c>
      <c r="X30" s="34"/>
      <c r="Y30" s="98" t="str">
        <f t="shared" si="0"/>
        <v/>
      </c>
      <c r="Z30" s="34"/>
      <c r="AA30" s="99" t="str">
        <f t="shared" si="11"/>
        <v/>
      </c>
    </row>
    <row r="31" spans="1:27" s="2" customFormat="1" ht="19.899999999999999" customHeight="1" x14ac:dyDescent="0.35">
      <c r="A31" s="81">
        <v>12</v>
      </c>
      <c r="B31" s="42" t="str">
        <f>IF('Notation du prix'!M11="","",'Notation du prix'!M11)</f>
        <v/>
      </c>
      <c r="C31" s="43" t="str">
        <f>IF('Notation du prix'!M12="","",'Notation du prix'!M12)</f>
        <v/>
      </c>
      <c r="D31" s="34"/>
      <c r="E31" s="35" t="str">
        <f>IF('Notation du prix'!M13="","",'Notation du prix'!M13)</f>
        <v/>
      </c>
      <c r="F31" s="36" t="str">
        <f t="shared" si="1"/>
        <v/>
      </c>
      <c r="G31" s="44" t="str">
        <f t="shared" si="2"/>
        <v/>
      </c>
      <c r="H31" s="37"/>
      <c r="I31" s="45"/>
      <c r="J31" s="36" t="str">
        <f t="shared" si="3"/>
        <v/>
      </c>
      <c r="K31" s="44" t="str">
        <f t="shared" si="4"/>
        <v/>
      </c>
      <c r="L31" s="37"/>
      <c r="M31" s="45"/>
      <c r="N31" s="36" t="str">
        <f t="shared" si="5"/>
        <v/>
      </c>
      <c r="O31" s="44" t="str">
        <f t="shared" si="6"/>
        <v/>
      </c>
      <c r="P31" s="37"/>
      <c r="Q31" s="45"/>
      <c r="R31" s="36" t="str">
        <f t="shared" si="7"/>
        <v/>
      </c>
      <c r="S31" s="44" t="str">
        <f t="shared" si="8"/>
        <v/>
      </c>
      <c r="T31" s="37"/>
      <c r="U31" s="45"/>
      <c r="V31" s="36" t="str">
        <f t="shared" si="9"/>
        <v/>
      </c>
      <c r="W31" s="44" t="str">
        <f t="shared" si="10"/>
        <v/>
      </c>
      <c r="X31" s="34"/>
      <c r="Y31" s="98" t="str">
        <f t="shared" si="0"/>
        <v/>
      </c>
      <c r="Z31" s="34"/>
      <c r="AA31" s="99" t="str">
        <f t="shared" si="11"/>
        <v/>
      </c>
    </row>
    <row r="32" spans="1:27" s="2" customFormat="1" ht="19.899999999999999" customHeight="1" x14ac:dyDescent="0.35">
      <c r="A32" s="81">
        <v>13</v>
      </c>
      <c r="B32" s="42" t="str">
        <f>IF('Notation du prix'!N11="","",'Notation du prix'!N11)</f>
        <v/>
      </c>
      <c r="C32" s="43" t="str">
        <f>IF('Notation du prix'!N12="","",'Notation du prix'!N12)</f>
        <v/>
      </c>
      <c r="D32" s="34"/>
      <c r="E32" s="35" t="str">
        <f>IF('Notation du prix'!N13="","",'Notation du prix'!N13)</f>
        <v/>
      </c>
      <c r="F32" s="36" t="str">
        <f t="shared" si="1"/>
        <v/>
      </c>
      <c r="G32" s="44" t="str">
        <f t="shared" si="2"/>
        <v/>
      </c>
      <c r="H32" s="37"/>
      <c r="I32" s="45"/>
      <c r="J32" s="36" t="str">
        <f t="shared" si="3"/>
        <v/>
      </c>
      <c r="K32" s="44" t="str">
        <f t="shared" si="4"/>
        <v/>
      </c>
      <c r="L32" s="37"/>
      <c r="M32" s="45"/>
      <c r="N32" s="36" t="str">
        <f t="shared" si="5"/>
        <v/>
      </c>
      <c r="O32" s="44" t="str">
        <f t="shared" si="6"/>
        <v/>
      </c>
      <c r="P32" s="37"/>
      <c r="Q32" s="45"/>
      <c r="R32" s="36" t="str">
        <f t="shared" si="7"/>
        <v/>
      </c>
      <c r="S32" s="44" t="str">
        <f t="shared" si="8"/>
        <v/>
      </c>
      <c r="T32" s="37"/>
      <c r="U32" s="45"/>
      <c r="V32" s="36" t="str">
        <f t="shared" si="9"/>
        <v/>
      </c>
      <c r="W32" s="44" t="str">
        <f t="shared" si="10"/>
        <v/>
      </c>
      <c r="X32" s="34"/>
      <c r="Y32" s="98" t="str">
        <f t="shared" si="0"/>
        <v/>
      </c>
      <c r="Z32" s="34"/>
      <c r="AA32" s="99" t="str">
        <f t="shared" si="11"/>
        <v/>
      </c>
    </row>
    <row r="33" spans="1:27" s="2" customFormat="1" ht="19.899999999999999" customHeight="1" x14ac:dyDescent="0.35">
      <c r="A33" s="81">
        <v>14</v>
      </c>
      <c r="B33" s="42" t="str">
        <f>IF('Notation du prix'!O11="","",'Notation du prix'!O11)</f>
        <v/>
      </c>
      <c r="C33" s="43" t="str">
        <f>IF('Notation du prix'!O12="","",'Notation du prix'!O12)</f>
        <v/>
      </c>
      <c r="D33" s="34"/>
      <c r="E33" s="35" t="str">
        <f>IF('Notation du prix'!O13="","",'Notation du prix'!O13)</f>
        <v/>
      </c>
      <c r="F33" s="36" t="str">
        <f t="shared" si="1"/>
        <v/>
      </c>
      <c r="G33" s="44" t="str">
        <f t="shared" si="2"/>
        <v/>
      </c>
      <c r="H33" s="37"/>
      <c r="I33" s="45"/>
      <c r="J33" s="36" t="str">
        <f t="shared" si="3"/>
        <v/>
      </c>
      <c r="K33" s="44" t="str">
        <f t="shared" si="4"/>
        <v/>
      </c>
      <c r="L33" s="37"/>
      <c r="M33" s="45"/>
      <c r="N33" s="36" t="str">
        <f t="shared" si="5"/>
        <v/>
      </c>
      <c r="O33" s="44" t="str">
        <f t="shared" si="6"/>
        <v/>
      </c>
      <c r="P33" s="37"/>
      <c r="Q33" s="45"/>
      <c r="R33" s="36" t="str">
        <f t="shared" si="7"/>
        <v/>
      </c>
      <c r="S33" s="44" t="str">
        <f t="shared" si="8"/>
        <v/>
      </c>
      <c r="T33" s="37"/>
      <c r="U33" s="45"/>
      <c r="V33" s="36" t="str">
        <f t="shared" si="9"/>
        <v/>
      </c>
      <c r="W33" s="44" t="str">
        <f>IF($U33="","",($U33*$V33))</f>
        <v/>
      </c>
      <c r="X33" s="34"/>
      <c r="Y33" s="98" t="str">
        <f t="shared" si="0"/>
        <v/>
      </c>
      <c r="Z33" s="34"/>
      <c r="AA33" s="99" t="str">
        <f t="shared" si="11"/>
        <v/>
      </c>
    </row>
    <row r="34" spans="1:27" s="2" customFormat="1" ht="19.899999999999999" customHeight="1" thickBot="1" x14ac:dyDescent="0.4">
      <c r="A34" s="81">
        <v>15</v>
      </c>
      <c r="B34" s="42" t="str">
        <f>IF('Notation du prix'!P11="","",'Notation du prix'!P11)</f>
        <v/>
      </c>
      <c r="C34" s="43" t="str">
        <f>IF('Notation du prix'!P12="","",'Notation du prix'!P12)</f>
        <v/>
      </c>
      <c r="D34" s="34"/>
      <c r="E34" s="35" t="str">
        <f>IF('Notation du prix'!P13="","",'Notation du prix'!P13)</f>
        <v/>
      </c>
      <c r="F34" s="36" t="str">
        <f t="shared" si="1"/>
        <v/>
      </c>
      <c r="G34" s="44" t="str">
        <f t="shared" si="2"/>
        <v/>
      </c>
      <c r="H34" s="37"/>
      <c r="I34" s="45"/>
      <c r="J34" s="36" t="str">
        <f t="shared" si="3"/>
        <v/>
      </c>
      <c r="K34" s="44" t="str">
        <f t="shared" si="4"/>
        <v/>
      </c>
      <c r="L34" s="37"/>
      <c r="M34" s="45"/>
      <c r="N34" s="36" t="str">
        <f t="shared" si="5"/>
        <v/>
      </c>
      <c r="O34" s="44" t="str">
        <f t="shared" si="6"/>
        <v/>
      </c>
      <c r="P34" s="37"/>
      <c r="Q34" s="45"/>
      <c r="R34" s="36" t="str">
        <f t="shared" si="7"/>
        <v/>
      </c>
      <c r="S34" s="44" t="str">
        <f t="shared" si="8"/>
        <v/>
      </c>
      <c r="T34" s="37"/>
      <c r="U34" s="45"/>
      <c r="V34" s="36" t="str">
        <f t="shared" si="9"/>
        <v/>
      </c>
      <c r="W34" s="44" t="str">
        <f t="shared" ref="W34" si="12">IF($U34="","",($U34*$V34))</f>
        <v/>
      </c>
      <c r="X34" s="34"/>
      <c r="Y34" s="100" t="str">
        <f t="shared" si="0"/>
        <v/>
      </c>
      <c r="Z34" s="34"/>
      <c r="AA34" s="101" t="str">
        <f t="shared" si="11"/>
        <v/>
      </c>
    </row>
    <row r="35" spans="1:27" s="2" customFormat="1" ht="34.9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notes&amp;R&amp;"Arial,Gras italique"&amp;28ANNEXE&amp;"-,Gras italique" &amp;"Arial,Gras italique"&amp;36V&amp;Y1,5</oddHeader>
    <oddFooter xml:space="preserve">&amp;L&amp;"Arial,Normal"&amp;18        CROMP - Guide romand pour les marchés publics&amp;R&amp;"Arial,Normal"&amp;18Version du 1er novembre 2022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Riedi Guerric</cp:lastModifiedBy>
  <cp:lastPrinted>2021-09-06T12:53:11Z</cp:lastPrinted>
  <dcterms:created xsi:type="dcterms:W3CDTF">2019-06-27T11:49:52Z</dcterms:created>
  <dcterms:modified xsi:type="dcterms:W3CDTF">2022-10-31T10:15:56Z</dcterms:modified>
</cp:coreProperties>
</file>