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-15" yWindow="45" windowWidth="17340" windowHeight="4455" tabRatio="500" firstSheet="2" activeTab="2"/>
  </bookViews>
  <sheets>
    <sheet name="Tables" sheetId="3" state="hidden" r:id="rId1"/>
    <sheet name="Version" sheetId="8" state="hidden" r:id="rId2"/>
    <sheet name="Form_A (revenu)" sheetId="5" r:id="rId3"/>
    <sheet name="Form_A (fortune)" sheetId="7" r:id="rId4"/>
  </sheets>
  <definedNames>
    <definedName name="dateVersionCourante">Version!$C$4</definedName>
    <definedName name="monnaie">'Form_A (revenu)'!$G$15</definedName>
    <definedName name="périodeFiscaleFin">'Form_A (revenu)'!$L$11</definedName>
    <definedName name="Tab_Canton">Tables!$E$4:$E$30</definedName>
    <definedName name="Tab_Monnaie">Tables!$B$4:$B$172</definedName>
    <definedName name="Tab_Opérations_D">Tables!$I$9:$I$10</definedName>
    <definedName name="Tab_Opérations_F">Tables!$H$9:$H$10</definedName>
    <definedName name="Tab_Type_participation_D">Tables!$I$4:$I$5</definedName>
    <definedName name="Tab_Type_participation_F">Tables!$H$4:$H$5</definedName>
    <definedName name="versionCourante">Version!$B$4</definedName>
  </definedNames>
  <calcPr calcId="145621"/>
</workbook>
</file>

<file path=xl/calcChain.xml><?xml version="1.0" encoding="utf-8"?>
<calcChain xmlns="http://schemas.openxmlformats.org/spreadsheetml/2006/main">
  <c r="G21" i="5" l="1"/>
  <c r="J21" i="7" l="1"/>
  <c r="C4" i="8" l="1"/>
  <c r="B4" i="8"/>
  <c r="E22" i="7" l="1"/>
  <c r="F22" i="7" s="1"/>
  <c r="K22" i="7" s="1"/>
  <c r="L22" i="7" s="1"/>
  <c r="E23" i="7"/>
  <c r="F23" i="7" s="1"/>
  <c r="K23" i="7" s="1"/>
  <c r="L23" i="7" s="1"/>
  <c r="E24" i="7"/>
  <c r="F24" i="7" s="1"/>
  <c r="K24" i="7" s="1"/>
  <c r="L24" i="7" s="1"/>
  <c r="L23" i="5"/>
  <c r="L24" i="5"/>
  <c r="K24" i="5"/>
  <c r="K23" i="5"/>
  <c r="E22" i="5"/>
  <c r="K22" i="5" s="1"/>
  <c r="L22" i="5" s="1"/>
  <c r="E23" i="5"/>
  <c r="E24" i="5"/>
  <c r="N1" i="7" l="1"/>
  <c r="N1" i="5"/>
  <c r="N24" i="7" l="1"/>
  <c r="N23" i="7" l="1"/>
  <c r="N23" i="5"/>
  <c r="N24" i="5"/>
  <c r="G10" i="7" l="1"/>
  <c r="L21" i="7" l="1"/>
  <c r="K21" i="7"/>
  <c r="N22" i="5"/>
  <c r="N25" i="5" s="1"/>
  <c r="L21" i="5"/>
  <c r="K21" i="5"/>
  <c r="J21" i="5"/>
  <c r="L11" i="7" l="1"/>
  <c r="L10" i="7"/>
  <c r="L8" i="7"/>
  <c r="L7" i="7"/>
  <c r="L6" i="7"/>
  <c r="L5" i="7"/>
  <c r="L4" i="7"/>
  <c r="L3" i="7"/>
  <c r="G15" i="7"/>
  <c r="G14" i="7"/>
  <c r="G13" i="7"/>
  <c r="G12" i="7"/>
  <c r="G9" i="7"/>
  <c r="G8" i="7"/>
  <c r="G7" i="7"/>
  <c r="G5" i="7"/>
  <c r="G3" i="7"/>
  <c r="N22" i="7" l="1"/>
  <c r="N25" i="7" l="1"/>
</calcChain>
</file>

<file path=xl/comments1.xml><?xml version="1.0" encoding="utf-8"?>
<comments xmlns="http://schemas.openxmlformats.org/spreadsheetml/2006/main">
  <authors>
    <author>MARTELLI Gina</author>
  </authors>
  <commentList>
    <comment ref="G3" authorId="0">
      <text>
        <r>
          <rPr>
            <i/>
            <sz val="10"/>
            <color indexed="81"/>
            <rFont val="Arial"/>
            <family val="2"/>
          </rPr>
          <t>Menu déroulant</t>
        </r>
      </text>
    </comment>
    <comment ref="G15" authorId="0">
      <text>
        <r>
          <rPr>
            <i/>
            <sz val="10"/>
            <color indexed="81"/>
            <rFont val="Arial"/>
            <family val="2"/>
          </rPr>
          <t>Menu déroulant</t>
        </r>
      </text>
    </comment>
    <comment ref="G18" authorId="0">
      <text>
        <r>
          <rPr>
            <i/>
            <sz val="10"/>
            <color indexed="81"/>
            <rFont val="Arial"/>
            <family val="2"/>
          </rPr>
          <t>Menu déroulant</t>
        </r>
      </text>
    </comment>
  </commentList>
</comments>
</file>

<file path=xl/comments2.xml><?xml version="1.0" encoding="utf-8"?>
<comments xmlns="http://schemas.openxmlformats.org/spreadsheetml/2006/main">
  <authors>
    <author>MARTELLI Gina</author>
  </authors>
  <commentList>
    <comment ref="G3" authorId="0">
      <text>
        <r>
          <rPr>
            <i/>
            <sz val="10"/>
            <color indexed="81"/>
            <rFont val="Arial"/>
            <family val="2"/>
          </rPr>
          <t>Menu déroulant</t>
        </r>
      </text>
    </comment>
    <comment ref="G18" authorId="0">
      <text>
        <r>
          <rPr>
            <i/>
            <sz val="10"/>
            <color indexed="81"/>
            <rFont val="Arial"/>
            <family val="2"/>
          </rPr>
          <t>Menu déroulant</t>
        </r>
      </text>
    </comment>
  </commentList>
</comments>
</file>

<file path=xl/sharedStrings.xml><?xml version="1.0" encoding="utf-8"?>
<sst xmlns="http://schemas.openxmlformats.org/spreadsheetml/2006/main" count="612" uniqueCount="529">
  <si>
    <t>Période fiscale, du … au …</t>
  </si>
  <si>
    <t>Rue</t>
  </si>
  <si>
    <t>Cours de change</t>
  </si>
  <si>
    <t>ou</t>
  </si>
  <si>
    <t>(à déclarer dans l'état des titres de la déclaration d'impôt - imposable en fortune)</t>
  </si>
  <si>
    <t>Date d'échéance du délai de blocage</t>
  </si>
  <si>
    <t>CALCULS AUTOMATIQUES</t>
  </si>
  <si>
    <t>Date</t>
  </si>
  <si>
    <t>Historique des participations et état à la fin de la période, au :</t>
  </si>
  <si>
    <t>Nombre de participations détenues à la fin de la période</t>
  </si>
  <si>
    <t>Calcul du revenu imposable pour les participations acquises durant cette période</t>
  </si>
  <si>
    <t>Désignation du plan de participations</t>
  </si>
  <si>
    <t>Date d'acquisition des participations</t>
  </si>
  <si>
    <t>Canton</t>
  </si>
  <si>
    <t>Type de participations</t>
  </si>
  <si>
    <t>Tab_Type_participation</t>
  </si>
  <si>
    <t>Tab_Monnaie</t>
  </si>
  <si>
    <t>Monnaie</t>
  </si>
  <si>
    <t>CHF</t>
  </si>
  <si>
    <t>Afghani</t>
  </si>
  <si>
    <t>AFN</t>
  </si>
  <si>
    <t>Algerian Dinar</t>
  </si>
  <si>
    <t>DZD</t>
  </si>
  <si>
    <t>Argentine Peso</t>
  </si>
  <si>
    <t>ARS</t>
  </si>
  <si>
    <t>Armenian Dram</t>
  </si>
  <si>
    <t>AMD</t>
  </si>
  <si>
    <t>Aruban Florin</t>
  </si>
  <si>
    <t>AWG</t>
  </si>
  <si>
    <t>Australian Dollar</t>
  </si>
  <si>
    <t>AUD</t>
  </si>
  <si>
    <t>Azerbaijanian Manat</t>
  </si>
  <si>
    <t>AZN</t>
  </si>
  <si>
    <t>Bahamian Dollar</t>
  </si>
  <si>
    <t>BSD</t>
  </si>
  <si>
    <t>Bahraini Dinar</t>
  </si>
  <si>
    <t>BHD</t>
  </si>
  <si>
    <t>Baht</t>
  </si>
  <si>
    <t>THB</t>
  </si>
  <si>
    <t>Balboa</t>
  </si>
  <si>
    <t>PAB</t>
  </si>
  <si>
    <t>Barbados Dollar</t>
  </si>
  <si>
    <t>BBD</t>
  </si>
  <si>
    <t>Belarussian Ruble</t>
  </si>
  <si>
    <t>BYR</t>
  </si>
  <si>
    <t>Belize Dollar</t>
  </si>
  <si>
    <t>BZD</t>
  </si>
  <si>
    <t>Bermudian Dollar</t>
  </si>
  <si>
    <t>BMD</t>
  </si>
  <si>
    <t>Bolivar</t>
  </si>
  <si>
    <t>VEF</t>
  </si>
  <si>
    <t>Boliviano</t>
  </si>
  <si>
    <t>BOB</t>
  </si>
  <si>
    <t>Brazilian Real</t>
  </si>
  <si>
    <t>BRL</t>
  </si>
  <si>
    <t>Brunei Dollar</t>
  </si>
  <si>
    <t>BND</t>
  </si>
  <si>
    <t>Bulgarian Lev</t>
  </si>
  <si>
    <t>BGN</t>
  </si>
  <si>
    <t>Burundi Franc</t>
  </si>
  <si>
    <t>BIF</t>
  </si>
  <si>
    <t>Cabo Verde Escudo</t>
  </si>
  <si>
    <t>CVE</t>
  </si>
  <si>
    <t>Canadian Dollar</t>
  </si>
  <si>
    <t>CAD</t>
  </si>
  <si>
    <t>Cayman Islands Dollar</t>
  </si>
  <si>
    <t>KYD</t>
  </si>
  <si>
    <t>CFA Franc BCEAO</t>
  </si>
  <si>
    <t>XOF</t>
  </si>
  <si>
    <t>CFA Franc BEAC</t>
  </si>
  <si>
    <t>XAF</t>
  </si>
  <si>
    <t>CFP Franc</t>
  </si>
  <si>
    <t>XPF</t>
  </si>
  <si>
    <t>Chilean Peso</t>
  </si>
  <si>
    <t>CLP</t>
  </si>
  <si>
    <t>Colombian Peso</t>
  </si>
  <si>
    <t>COP</t>
  </si>
  <si>
    <t>Comoro Franc</t>
  </si>
  <si>
    <t>KMF</t>
  </si>
  <si>
    <t>Congolese Franc</t>
  </si>
  <si>
    <t>CDF</t>
  </si>
  <si>
    <t>Convertible Mark</t>
  </si>
  <si>
    <t>BAM</t>
  </si>
  <si>
    <t>Cordoba Oro</t>
  </si>
  <si>
    <t>NIO</t>
  </si>
  <si>
    <t>Costa Rican Colon</t>
  </si>
  <si>
    <t>CRC</t>
  </si>
  <si>
    <t>Croatian Kuna</t>
  </si>
  <si>
    <t>HRK</t>
  </si>
  <si>
    <t>Cuban Peso</t>
  </si>
  <si>
    <t>CUP</t>
  </si>
  <si>
    <t>Czech Koruna</t>
  </si>
  <si>
    <t>CZK</t>
  </si>
  <si>
    <t>Dalasi</t>
  </si>
  <si>
    <t>GMD</t>
  </si>
  <si>
    <t>Danish Krone</t>
  </si>
  <si>
    <t>DKK</t>
  </si>
  <si>
    <t>Denar</t>
  </si>
  <si>
    <t>MKD</t>
  </si>
  <si>
    <t>Djibouti Franc</t>
  </si>
  <si>
    <t>DJF</t>
  </si>
  <si>
    <t>Dobra</t>
  </si>
  <si>
    <t>STD</t>
  </si>
  <si>
    <t>Dominican Peso</t>
  </si>
  <si>
    <t>DOP</t>
  </si>
  <si>
    <t>Dong</t>
  </si>
  <si>
    <t>VND</t>
  </si>
  <si>
    <t>East Caribbean Dollar</t>
  </si>
  <si>
    <t>XCD</t>
  </si>
  <si>
    <t>Egyptian Pound</t>
  </si>
  <si>
    <t>EGP</t>
  </si>
  <si>
    <t>El Salvador Colon</t>
  </si>
  <si>
    <t>SVC</t>
  </si>
  <si>
    <t>Ethiopian Birr</t>
  </si>
  <si>
    <t>ETB</t>
  </si>
  <si>
    <t>Euro</t>
  </si>
  <si>
    <t>EUR</t>
  </si>
  <si>
    <t>Falkland Islands Pound</t>
  </si>
  <si>
    <t>FKP</t>
  </si>
  <si>
    <t>Fiji Dollar</t>
  </si>
  <si>
    <t>FJD</t>
  </si>
  <si>
    <t>Forint</t>
  </si>
  <si>
    <t>HUF</t>
  </si>
  <si>
    <t>Ghana Cedi</t>
  </si>
  <si>
    <t>GHS</t>
  </si>
  <si>
    <t>Gibraltar Pound</t>
  </si>
  <si>
    <t>GIP</t>
  </si>
  <si>
    <t>Gourde</t>
  </si>
  <si>
    <t>HTG</t>
  </si>
  <si>
    <t>Guarani</t>
  </si>
  <si>
    <t>PYG</t>
  </si>
  <si>
    <t>Guinea Franc</t>
  </si>
  <si>
    <t>GNF</t>
  </si>
  <si>
    <t>Guyana Dollar</t>
  </si>
  <si>
    <t>GYD</t>
  </si>
  <si>
    <t>Hong Kong Dollar</t>
  </si>
  <si>
    <t>HKD</t>
  </si>
  <si>
    <t>Hryvnia</t>
  </si>
  <si>
    <t>UAH</t>
  </si>
  <si>
    <t>Iceland Krona</t>
  </si>
  <si>
    <t>ISK</t>
  </si>
  <si>
    <t>Indian Rupee</t>
  </si>
  <si>
    <t>INR</t>
  </si>
  <si>
    <t>Iranian Rial</t>
  </si>
  <si>
    <t>IRR</t>
  </si>
  <si>
    <t>Iraqi Dinar</t>
  </si>
  <si>
    <t>IQD</t>
  </si>
  <si>
    <t>Jamaican Dollar</t>
  </si>
  <si>
    <t>JMD</t>
  </si>
  <si>
    <t>Jordanian Dinar</t>
  </si>
  <si>
    <t>JOD</t>
  </si>
  <si>
    <t>Kenyan Shilling</t>
  </si>
  <si>
    <t>KES</t>
  </si>
  <si>
    <t>Kina</t>
  </si>
  <si>
    <t>PGK</t>
  </si>
  <si>
    <t>Kip</t>
  </si>
  <si>
    <t>LAK</t>
  </si>
  <si>
    <t>Kuwaiti Dinar</t>
  </si>
  <si>
    <t>KWD</t>
  </si>
  <si>
    <t>Kwacha</t>
  </si>
  <si>
    <t>MWK</t>
  </si>
  <si>
    <t>Kwanza</t>
  </si>
  <si>
    <t>AOA</t>
  </si>
  <si>
    <t>Kyat</t>
  </si>
  <si>
    <t>MMK</t>
  </si>
  <si>
    <t>Lari</t>
  </si>
  <si>
    <t>GEL</t>
  </si>
  <si>
    <t>Lebanese Pound</t>
  </si>
  <si>
    <t>LBP</t>
  </si>
  <si>
    <t>Lek</t>
  </si>
  <si>
    <t>ALL</t>
  </si>
  <si>
    <t>Lempira</t>
  </si>
  <si>
    <t>HNL</t>
  </si>
  <si>
    <t>Leone</t>
  </si>
  <si>
    <t>SLL</t>
  </si>
  <si>
    <t>Liberian Dollar</t>
  </si>
  <si>
    <t>LRD</t>
  </si>
  <si>
    <t>Libyan Dinar</t>
  </si>
  <si>
    <t>LYD</t>
  </si>
  <si>
    <t>Lilangeni</t>
  </si>
  <si>
    <t>SZL</t>
  </si>
  <si>
    <t>Lithuanian Litas</t>
  </si>
  <si>
    <t>LTL</t>
  </si>
  <si>
    <t>Loti</t>
  </si>
  <si>
    <t>LSL</t>
  </si>
  <si>
    <t>Malagasy Ariary</t>
  </si>
  <si>
    <t>MGA</t>
  </si>
  <si>
    <t>Malaysian Ringgit</t>
  </si>
  <si>
    <t>MYR</t>
  </si>
  <si>
    <t>Mauritius Rupee</t>
  </si>
  <si>
    <t>MUR</t>
  </si>
  <si>
    <t>Mexican Peso</t>
  </si>
  <si>
    <t>MXN</t>
  </si>
  <si>
    <t>Mexican Unidad de Inversion (UDI)</t>
  </si>
  <si>
    <t>MXV</t>
  </si>
  <si>
    <t>Moldovan Leu</t>
  </si>
  <si>
    <t>MDL</t>
  </si>
  <si>
    <t>Moroccan Dirham</t>
  </si>
  <si>
    <t>MAD</t>
  </si>
  <si>
    <t>Mozambique Metical</t>
  </si>
  <si>
    <t>MZN</t>
  </si>
  <si>
    <t>Mvdol</t>
  </si>
  <si>
    <t>BOV</t>
  </si>
  <si>
    <t>Naira</t>
  </si>
  <si>
    <t>NGN</t>
  </si>
  <si>
    <t>Nakfa</t>
  </si>
  <si>
    <t>ERN</t>
  </si>
  <si>
    <t>Namibia Dollar</t>
  </si>
  <si>
    <t>NAD</t>
  </si>
  <si>
    <t>Nepalese Rupee</t>
  </si>
  <si>
    <t>NPR</t>
  </si>
  <si>
    <t>Netherlands Antillean Guilder</t>
  </si>
  <si>
    <t>ANG</t>
  </si>
  <si>
    <t>New Israeli Sheqel</t>
  </si>
  <si>
    <t>ILS</t>
  </si>
  <si>
    <t>New Romanian Leu</t>
  </si>
  <si>
    <t>RON</t>
  </si>
  <si>
    <t>New Taiwan Dollar</t>
  </si>
  <si>
    <t>TWD</t>
  </si>
  <si>
    <t>New Zealand Dollar</t>
  </si>
  <si>
    <t>NZD</t>
  </si>
  <si>
    <t>Ngultrum</t>
  </si>
  <si>
    <t>BTN</t>
  </si>
  <si>
    <t>North Korean Won</t>
  </si>
  <si>
    <t>KPW</t>
  </si>
  <si>
    <t>Norwegian Krone</t>
  </si>
  <si>
    <t>NOK</t>
  </si>
  <si>
    <t>Nuevo Sol</t>
  </si>
  <si>
    <t>PEN</t>
  </si>
  <si>
    <t>Ouguiya</t>
  </si>
  <si>
    <t>MRO</t>
  </si>
  <si>
    <t>Pa’anga</t>
  </si>
  <si>
    <t>TOP</t>
  </si>
  <si>
    <t>Pakistan Rupee</t>
  </si>
  <si>
    <t>PKR</t>
  </si>
  <si>
    <t>Pataca</t>
  </si>
  <si>
    <t>MOP</t>
  </si>
  <si>
    <t>Peso Convertible</t>
  </si>
  <si>
    <t>CUC</t>
  </si>
  <si>
    <t>Peso Uruguayo</t>
  </si>
  <si>
    <t>UYU</t>
  </si>
  <si>
    <t>Philippine Peso</t>
  </si>
  <si>
    <t>PHP</t>
  </si>
  <si>
    <t>Pound Sterling</t>
  </si>
  <si>
    <t>GBP</t>
  </si>
  <si>
    <t>Pula</t>
  </si>
  <si>
    <t>BWP</t>
  </si>
  <si>
    <t>Qatari Rial</t>
  </si>
  <si>
    <t>QAR</t>
  </si>
  <si>
    <t>Quetzal</t>
  </si>
  <si>
    <t>GTQ</t>
  </si>
  <si>
    <t>Rand</t>
  </si>
  <si>
    <t>ZAR</t>
  </si>
  <si>
    <t>Rial Omani</t>
  </si>
  <si>
    <t>OMR</t>
  </si>
  <si>
    <t>Riel</t>
  </si>
  <si>
    <t>KHR</t>
  </si>
  <si>
    <t>Rufiyaa</t>
  </si>
  <si>
    <t>MVR</t>
  </si>
  <si>
    <t>Rupiah</t>
  </si>
  <si>
    <t>IDR</t>
  </si>
  <si>
    <t>Russian Ruble</t>
  </si>
  <si>
    <t>RUB</t>
  </si>
  <si>
    <t>Rwanda Franc</t>
  </si>
  <si>
    <t>RWF</t>
  </si>
  <si>
    <t>Saint Helena Pound</t>
  </si>
  <si>
    <t>SHP</t>
  </si>
  <si>
    <t>Saudi Riyal</t>
  </si>
  <si>
    <t>SAR</t>
  </si>
  <si>
    <t>Serbian Dinar</t>
  </si>
  <si>
    <t>RSD</t>
  </si>
  <si>
    <t>Seychelles Rupee</t>
  </si>
  <si>
    <t>SCR</t>
  </si>
  <si>
    <t>Singapore Dollar</t>
  </si>
  <si>
    <t>SGD</t>
  </si>
  <si>
    <t>Solomon Islands Dollar</t>
  </si>
  <si>
    <t>SBD</t>
  </si>
  <si>
    <t>Som</t>
  </si>
  <si>
    <t>KGS</t>
  </si>
  <si>
    <t>Somali Shilling</t>
  </si>
  <si>
    <t>SOS</t>
  </si>
  <si>
    <t>Somoni</t>
  </si>
  <si>
    <t>TJS</t>
  </si>
  <si>
    <t>South Sudanese Pound</t>
  </si>
  <si>
    <t>SSP</t>
  </si>
  <si>
    <t>Sri Lanka Rupee</t>
  </si>
  <si>
    <t>LKR</t>
  </si>
  <si>
    <t>Sudanese Pound</t>
  </si>
  <si>
    <t>SDG</t>
  </si>
  <si>
    <t>Surinam Dollar</t>
  </si>
  <si>
    <t>SRD</t>
  </si>
  <si>
    <t>Swedish Krona</t>
  </si>
  <si>
    <t>SEK</t>
  </si>
  <si>
    <t>Swiss Franc</t>
  </si>
  <si>
    <t>Syrian Pound</t>
  </si>
  <si>
    <t>SYP</t>
  </si>
  <si>
    <t>Taka</t>
  </si>
  <si>
    <t>BDT</t>
  </si>
  <si>
    <t>Tala</t>
  </si>
  <si>
    <t>WST</t>
  </si>
  <si>
    <t>Tanzanian Shilling</t>
  </si>
  <si>
    <t>TZS</t>
  </si>
  <si>
    <t>Tenge</t>
  </si>
  <si>
    <t>KZT</t>
  </si>
  <si>
    <t>Trinidad and Tobago Dollar</t>
  </si>
  <si>
    <t>TTD</t>
  </si>
  <si>
    <t>Tugrik</t>
  </si>
  <si>
    <t>MNT</t>
  </si>
  <si>
    <t>Tunisian Dinar</t>
  </si>
  <si>
    <t>TND</t>
  </si>
  <si>
    <t>Turkish Lira</t>
  </si>
  <si>
    <t>TRY</t>
  </si>
  <si>
    <t>Turkmenistan New Manat</t>
  </si>
  <si>
    <t>TMT</t>
  </si>
  <si>
    <t>UAE Dirham</t>
  </si>
  <si>
    <t>AED</t>
  </si>
  <si>
    <t>Uganda Shilling</t>
  </si>
  <si>
    <t>UGX</t>
  </si>
  <si>
    <t>Unidad de Fomento</t>
  </si>
  <si>
    <t>CLF</t>
  </si>
  <si>
    <t>Unidad de Valor Real</t>
  </si>
  <si>
    <t>COU</t>
  </si>
  <si>
    <t>UYI</t>
  </si>
  <si>
    <t>US Dollar</t>
  </si>
  <si>
    <t>USD</t>
  </si>
  <si>
    <t>US Dollar (Next day)</t>
  </si>
  <si>
    <t>USN</t>
  </si>
  <si>
    <t>Uzbekistan Sum</t>
  </si>
  <si>
    <t>UZS</t>
  </si>
  <si>
    <t>Vatu</t>
  </si>
  <si>
    <t>VUV</t>
  </si>
  <si>
    <t>WIR Euro</t>
  </si>
  <si>
    <t>CHE</t>
  </si>
  <si>
    <t>WIR Franc</t>
  </si>
  <si>
    <t>CHW</t>
  </si>
  <si>
    <t>Won</t>
  </si>
  <si>
    <t>KRW</t>
  </si>
  <si>
    <t>Yemeni Rial</t>
  </si>
  <si>
    <t>YER</t>
  </si>
  <si>
    <t>Yen</t>
  </si>
  <si>
    <t>JPY</t>
  </si>
  <si>
    <t>Yuan Renminbi</t>
  </si>
  <si>
    <t>CNY</t>
  </si>
  <si>
    <t>Zambian Kwacha</t>
  </si>
  <si>
    <t>ZMW</t>
  </si>
  <si>
    <t>Zimbabwe Dollar</t>
  </si>
  <si>
    <t>ZWL</t>
  </si>
  <si>
    <t>Zloty</t>
  </si>
  <si>
    <t>PLN</t>
  </si>
  <si>
    <t>Uruguay Peso en Unidades Indexadas</t>
  </si>
  <si>
    <t>(%)</t>
  </si>
  <si>
    <t>(CHF)</t>
  </si>
  <si>
    <t>Fortune imposable en Suisse</t>
  </si>
  <si>
    <t>Durée de l'éventuelle obligation de restitution</t>
  </si>
  <si>
    <t>Valeur vénale de la participation à la fin de la période</t>
  </si>
  <si>
    <t>Valeur de l'action non cotée établie à l'aide d'une formule</t>
  </si>
  <si>
    <t>Valeur totale escomptée</t>
  </si>
  <si>
    <t>Abattement pour délai de blocage</t>
  </si>
  <si>
    <t>Valeur vénale de la participation à la date d'acquisition</t>
  </si>
  <si>
    <t>Formule de calcul pour l'évaluation de l'action</t>
  </si>
  <si>
    <t>Prestation appréciable en argent par participation</t>
  </si>
  <si>
    <t>Revenu déclaré dans le certificat de salaire</t>
  </si>
  <si>
    <t>(En années)</t>
  </si>
  <si>
    <t>(Texte)</t>
  </si>
  <si>
    <t>Tab_Canton</t>
  </si>
  <si>
    <t>AG</t>
  </si>
  <si>
    <t>AI</t>
  </si>
  <si>
    <t>AR</t>
  </si>
  <si>
    <t>BE</t>
  </si>
  <si>
    <t>BL</t>
  </si>
  <si>
    <t>BS</t>
  </si>
  <si>
    <t>FR</t>
  </si>
  <si>
    <t>GE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</si>
  <si>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</si>
  <si>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</si>
  <si>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</si>
  <si>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</si>
  <si>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</si>
  <si>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</si>
  <si>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</si>
  <si>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</si>
  <si>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</si>
  <si>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</si>
  <si>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</si>
  <si>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</si>
  <si>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</si>
  <si>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</si>
  <si>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</si>
  <si>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</si>
  <si>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</si>
  <si>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ZH</t>
  </si>
  <si>
    <t>Nombre de participations acquises</t>
  </si>
  <si>
    <t>Tab_Langue</t>
  </si>
  <si>
    <t>Français</t>
  </si>
  <si>
    <t>Allemand</t>
  </si>
  <si>
    <t>Ausgefüllt durch</t>
  </si>
  <si>
    <t>Telefon</t>
  </si>
  <si>
    <t>Datum</t>
  </si>
  <si>
    <t>Kanton</t>
  </si>
  <si>
    <t>AHV-VN</t>
  </si>
  <si>
    <t>Steuerperiode von … bis…</t>
  </si>
  <si>
    <t>Strasse</t>
  </si>
  <si>
    <t>AUTOMATISCH RECHNEN</t>
  </si>
  <si>
    <t>(im Wertschriftenverzeichnis der Steuererklärung anzugeben - im Vermögen steuerbar)</t>
  </si>
  <si>
    <t>oder</t>
  </si>
  <si>
    <t>Bezeichnung des Mitarbeiter-beteiligungs-plans</t>
  </si>
  <si>
    <t>Datum des Erwerbs der Mitarbeiter-beteiligung</t>
  </si>
  <si>
    <t>Datum des Ablaufs der Sperrfrist</t>
  </si>
  <si>
    <t>Dauer der verbleibenden Sperrfrist</t>
  </si>
  <si>
    <t>Einschlag nach Dauer der verbleibenden Sperrfrist</t>
  </si>
  <si>
    <t>Anzahl erworbener Mitarbeiter-beteiligungen</t>
  </si>
  <si>
    <t>Dauer einer allfälligen Rückgabe-verpflichtung</t>
  </si>
  <si>
    <t>Formelwert der nicht kotierten Aktie am Ende der Periode</t>
  </si>
  <si>
    <t>Valeur vénale escomptée par participation</t>
  </si>
  <si>
    <t>Total reduzierter Verkehrswert</t>
  </si>
  <si>
    <t>Wechselkurs</t>
  </si>
  <si>
    <t>Steuerbares Vermögen in der Schweiz</t>
  </si>
  <si>
    <t>(in Jahren)</t>
  </si>
  <si>
    <t>Ermittlung des steuerbaren Einkommens für die in dieser Periode erworbenen Mitarbeiterbeteiligungen</t>
  </si>
  <si>
    <t>Angewendete Bewertungs-formel</t>
  </si>
  <si>
    <t>Geldwerter Vorteil pro Mitarbeiter-beteiligung</t>
  </si>
  <si>
    <t>Total geldwerter Vorteil</t>
  </si>
  <si>
    <t>Im Lohnausweis bescheinigtes steuerbares Einkommen</t>
  </si>
  <si>
    <t>(Text)</t>
  </si>
  <si>
    <t>Freie börsenkotierte Mitarbeiteroptionen</t>
  </si>
  <si>
    <t>Valeur de l'action non cotée établie à l'aide d'une formule
(pour info)</t>
  </si>
  <si>
    <t>Formelwert der nicht kotierten Aktie am Ende der Periode
(zur Info)</t>
  </si>
  <si>
    <t>Verlauf der Mitarbeiterbeteiligung und Stand am Ende der Periode, per :</t>
  </si>
  <si>
    <t>Art der Mitarbeiterbeteiligung</t>
  </si>
  <si>
    <t>ELM-CS | Annexe au certificat de salaire | Participations de collaborateur</t>
  </si>
  <si>
    <t>Attestation de participations de collaborateur</t>
  </si>
  <si>
    <t>Date d'établissement de l’attestation</t>
  </si>
  <si>
    <t>Complété par</t>
  </si>
  <si>
    <t>Nom de la société</t>
  </si>
  <si>
    <t>Personne de contact (Nom Prénom)</t>
  </si>
  <si>
    <t>No de téléphone</t>
  </si>
  <si>
    <t>Adresse courriel</t>
  </si>
  <si>
    <t>Provenance des participations</t>
  </si>
  <si>
    <t>Nom du groupe ou de la société</t>
  </si>
  <si>
    <t>Nom de l’employeur (ou ex-employeur)</t>
  </si>
  <si>
    <t>Monnaie de l'action</t>
  </si>
  <si>
    <t>Bénéficiaire des participations</t>
  </si>
  <si>
    <t>No AVS 13</t>
  </si>
  <si>
    <t>Date de naissance</t>
  </si>
  <si>
    <t>Nom Prénom</t>
  </si>
  <si>
    <t>Code postal Lieu</t>
  </si>
  <si>
    <t>Pays</t>
  </si>
  <si>
    <t>Période fiscale</t>
  </si>
  <si>
    <t>Du</t>
  </si>
  <si>
    <t>Au</t>
  </si>
  <si>
    <t>Observations</t>
  </si>
  <si>
    <t>Revenu imposable</t>
  </si>
  <si>
    <t>Description du plan de participations</t>
  </si>
  <si>
    <t>Date d’acquisition des participations</t>
  </si>
  <si>
    <t>Date d’échéance du délai de blocage</t>
  </si>
  <si>
    <t>Actions de collaborateur imposables à l'octroi</t>
  </si>
  <si>
    <t>Mitarbeiteraktien, steuerbar im Zeitpunkt der Zuteilung</t>
  </si>
  <si>
    <t>Options de collaborateur cotées et librement négociables</t>
  </si>
  <si>
    <t>Prestation appréciable en argent totale</t>
  </si>
  <si>
    <t>ELM- CS | Annexe à l’attestation de participations de collaborateur | Fortune imposable</t>
  </si>
  <si>
    <t>Date de l'annexe</t>
  </si>
  <si>
    <t>Durée du délai de blocage restant</t>
  </si>
  <si>
    <t>Abattement pour le temps restant jusqu’à la fin du délai de blocage</t>
  </si>
  <si>
    <t>Fortune imposable</t>
  </si>
  <si>
    <t>Annexe à l'attestation de participations de collaborateur</t>
  </si>
  <si>
    <t>AFC</t>
  </si>
  <si>
    <t>Name der Gesellschaft</t>
  </si>
  <si>
    <t>Ansprechperson (Name Vorname)</t>
  </si>
  <si>
    <t>E-Mail Adresse</t>
  </si>
  <si>
    <t>Ruling</t>
  </si>
  <si>
    <t>Name der Gruppe oder der Gesellschaft</t>
  </si>
  <si>
    <t>Nom de l'action et code boursier</t>
  </si>
  <si>
    <t>Name der Aktie und Valorennummer</t>
  </si>
  <si>
    <t>Währung der Aktie</t>
  </si>
  <si>
    <t>Nom de l'employeur (ou ex-employeur)</t>
  </si>
  <si>
    <t>Name des Arbeitgebers (oder des ehemaligen Arbeitgebers)</t>
  </si>
  <si>
    <t>Name Vorname</t>
  </si>
  <si>
    <t>Postleitzahl Ort</t>
  </si>
  <si>
    <t>Bezeichnung des Mitarbeiterbeteiligungsplans</t>
  </si>
  <si>
    <t>Einschlag nach Dauer der verbleibenden Sperrfrist (%)</t>
  </si>
  <si>
    <t>Abattement pour le temps restant jusqu'à la fin du délai de blocage (%)</t>
  </si>
  <si>
    <t>Anzahl erworbener Mitarbeiterbeteiligungen</t>
  </si>
  <si>
    <t>Anzahl gehaltener Mitarbeiterbeteiligungen am Ende der Periode</t>
  </si>
  <si>
    <t>Verkehrswert pro Mitarbeiterbeteiligung am Ende der Periode</t>
  </si>
  <si>
    <t>Reduzierter Verkehrswert pro Mitarbeiterbeteiligung</t>
  </si>
  <si>
    <t>Fortune imposable à la fin de la période fiscale à déclarer dans l'état des titres de la déclaration d'impôt</t>
  </si>
  <si>
    <t>Steuerbares Vermögen der Mitarbeiterbeiligung am Ende der Periode, im Wertschriftenverzeichnis der Steuererklärung zu deklarieren</t>
  </si>
  <si>
    <t xml:space="preserve">Verkehrswert pro Mitarbeiterbeteili-gung im Zeitpunkt des Erwerbs </t>
  </si>
  <si>
    <t>Prix d'acquisition par participations</t>
  </si>
  <si>
    <t xml:space="preserve">Erwerbspreis pro Mitarbei-terbeteiligung </t>
  </si>
  <si>
    <t>Revenu imposable durant la période, déclaré au chiffre 5 du certificat de salaire</t>
  </si>
  <si>
    <t>Bemerkungen</t>
  </si>
  <si>
    <t>Steuerbares Einkommen für die in dieser Periode erworbenen Mitarbeiterbeteiligungen, in Ziffer 5 des Lohnausweises deklariert</t>
  </si>
  <si>
    <t>Type d'opération</t>
  </si>
  <si>
    <t>Actions débloquées de manière anticipée</t>
  </si>
  <si>
    <t>Freigabe von Mitarbeiteraktien vor Ablauf der Sperrfrist</t>
  </si>
  <si>
    <t>Actions restituées</t>
  </si>
  <si>
    <t>Rückgabe von Mitarbeiteraktien</t>
  </si>
  <si>
    <t>Tab_Opérations</t>
  </si>
  <si>
    <t xml:space="preserve">Revenu imposable durant la période fiscale, déclaré au chiffre 5 du certificat de salaire (CHF) </t>
  </si>
  <si>
    <t>Revenu déclaré dans le certificat de salaire
(CHF)</t>
  </si>
  <si>
    <t>Durée du délai de blocage restant
(en années)</t>
  </si>
  <si>
    <t>Durée de l’éventuelle obligation de restitution
(en années)</t>
  </si>
  <si>
    <t>Fortune imposable en Suisse
(CHF)</t>
  </si>
  <si>
    <t>Fortune imposable à la fin de la période fiscale à déclarer dans l’état des titres de la déclaration d‘impôt (CHF)</t>
  </si>
  <si>
    <t>Historique des révisions du document</t>
  </si>
  <si>
    <t>Version</t>
  </si>
  <si>
    <t>Modifications</t>
  </si>
  <si>
    <t>Auteur</t>
  </si>
  <si>
    <t>Documents de référence</t>
  </si>
  <si>
    <t>Intitulé</t>
  </si>
  <si>
    <t>Commentaires</t>
  </si>
  <si>
    <t>Objectifs du document</t>
  </si>
  <si>
    <t>v0.5</t>
  </si>
  <si>
    <t xml:space="preserve">
Ce fichier excel de format A est destiné à faciliter l'établissement des attestations de participations de collaborateur.
Il permet d'établir les attestations de format A suivantes:
 - "Actions de collaborateur imposables à l'octroi" et 
 - "Options de collaborateur cotées et librement négociables"</t>
  </si>
  <si>
    <t>Type de participations (Form_A)</t>
  </si>
  <si>
    <t>v1.0</t>
  </si>
  <si>
    <t>v1.0.1</t>
  </si>
  <si>
    <t>Version courante</t>
  </si>
  <si>
    <t>Impression de la version sur les documents</t>
  </si>
  <si>
    <t>Divers modification et ajout de messages d'avertissement</t>
  </si>
  <si>
    <t>v1.0.4</t>
  </si>
  <si>
    <t>v1.0.5</t>
  </si>
  <si>
    <t>Nom du groupe</t>
  </si>
  <si>
    <t>Monnaie de la participation</t>
  </si>
  <si>
    <t>Nom ou abréviation de la formule d'évaluation appliquée</t>
  </si>
  <si>
    <t>Modifications de textes, adaptation au fichier WORD de l'AFC</t>
  </si>
  <si>
    <t>ACI-VD/gbt</t>
  </si>
  <si>
    <t>Nom de l'action (code boursier)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</si>
</sst>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0.0000%;;;@"/>
    <numFmt numFmtId="166" formatCode="0.0000;;;@"/>
  </numFmts>
  <fonts count="17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name val="Arial"/>
      <family val="2"/>
    </font>
    <font>
      <i/>
      <sz val="10"/>
      <color indexed="81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F0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0" fillId="2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3" borderId="2" xfId="0" applyFont="1" applyFill="1" applyBorder="1" applyAlignment="1">
      <alignment horizontal="centerContinuous" vertical="center"/>
    </xf>
    <xf numFmtId="0" fontId="4" fillId="3" borderId="3" xfId="0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4" fillId="3" borderId="1" xfId="0" applyFont="1" applyFill="1" applyBorder="1" applyAlignment="1">
      <alignment horizontal="centerContinuous" vertic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2" xfId="2" applyFill="1" applyBorder="1" applyAlignment="1">
      <alignment vertical="center"/>
    </xf>
    <xf numFmtId="0" fontId="2" fillId="2" borderId="0" xfId="2" applyFill="1" applyAlignment="1">
      <alignment vertical="center"/>
    </xf>
    <xf numFmtId="0" fontId="4" fillId="3" borderId="2" xfId="2" applyFont="1" applyFill="1" applyBorder="1" applyAlignment="1">
      <alignment horizontal="centerContinuous" vertical="center"/>
    </xf>
    <xf numFmtId="0" fontId="4" fillId="3" borderId="3" xfId="2" applyFont="1" applyFill="1" applyBorder="1" applyAlignment="1">
      <alignment horizontal="centerContinuous" vertical="center"/>
    </xf>
    <xf numFmtId="0" fontId="2" fillId="0" borderId="1" xfId="2" applyNumberFormat="1" applyFont="1" applyFill="1" applyBorder="1" applyAlignment="1" applyProtection="1">
      <alignment vertical="center"/>
    </xf>
    <xf numFmtId="0" fontId="2" fillId="0" borderId="1" xfId="2" applyFont="1" applyFill="1" applyBorder="1" applyAlignment="1">
      <alignment vertical="center"/>
    </xf>
    <xf numFmtId="0" fontId="11" fillId="7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14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11" fillId="7" borderId="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12" fillId="0" borderId="0" xfId="0" applyFont="1"/>
    <xf numFmtId="1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0" xfId="0" applyNumberFormat="1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4" fillId="0" borderId="0" xfId="0" applyFont="1" applyProtection="1"/>
    <xf numFmtId="0" fontId="6" fillId="5" borderId="0" xfId="0" applyFont="1" applyFill="1" applyAlignment="1" applyProtection="1"/>
    <xf numFmtId="0" fontId="6" fillId="5" borderId="0" xfId="0" applyFont="1" applyFill="1" applyBorder="1" applyAlignment="1" applyProtection="1">
      <alignment vertical="top"/>
    </xf>
    <xf numFmtId="0" fontId="6" fillId="5" borderId="0" xfId="0" applyFont="1" applyFill="1" applyAlignment="1" applyProtection="1">
      <alignment vertical="center"/>
    </xf>
    <xf numFmtId="0" fontId="4" fillId="5" borderId="0" xfId="0" applyFont="1" applyFill="1" applyBorder="1" applyAlignment="1" applyProtection="1">
      <alignment vertical="center" wrapText="1"/>
    </xf>
    <xf numFmtId="0" fontId="4" fillId="5" borderId="9" xfId="0" applyFont="1" applyFill="1" applyBorder="1" applyAlignment="1" applyProtection="1">
      <alignment vertical="center" wrapText="1"/>
    </xf>
    <xf numFmtId="0" fontId="0" fillId="5" borderId="0" xfId="0" applyFill="1" applyProtection="1"/>
    <xf numFmtId="0" fontId="0" fillId="6" borderId="0" xfId="0" applyFill="1" applyProtection="1"/>
    <xf numFmtId="0" fontId="6" fillId="5" borderId="0" xfId="0" applyFont="1" applyFill="1" applyProtection="1"/>
    <xf numFmtId="0" fontId="6" fillId="5" borderId="0" xfId="0" applyFont="1" applyFill="1" applyAlignment="1" applyProtection="1">
      <alignment horizontal="left"/>
    </xf>
    <xf numFmtId="0" fontId="2" fillId="5" borderId="0" xfId="0" applyFont="1" applyFill="1" applyProtection="1"/>
    <xf numFmtId="0" fontId="6" fillId="5" borderId="0" xfId="0" applyFont="1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6" fillId="9" borderId="15" xfId="0" applyFont="1" applyFill="1" applyBorder="1" applyAlignment="1" applyProtection="1">
      <alignment horizontal="center" vertical="center" wrapText="1"/>
    </xf>
    <xf numFmtId="0" fontId="6" fillId="9" borderId="3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vertical="top" wrapText="1"/>
    </xf>
    <xf numFmtId="0" fontId="10" fillId="5" borderId="0" xfId="0" applyFont="1" applyFill="1" applyBorder="1" applyAlignment="1" applyProtection="1">
      <alignment vertical="center" wrapText="1"/>
    </xf>
    <xf numFmtId="0" fontId="4" fillId="5" borderId="0" xfId="0" applyFont="1" applyFill="1" applyProtection="1"/>
    <xf numFmtId="0" fontId="5" fillId="5" borderId="0" xfId="0" applyFont="1" applyFill="1" applyProtection="1">
      <protection locked="0"/>
    </xf>
    <xf numFmtId="49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4" fillId="5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5" fontId="5" fillId="10" borderId="0" xfId="0" applyNumberFormat="1" applyFont="1" applyFill="1" applyBorder="1" applyAlignment="1" applyProtection="1">
      <alignment horizontal="right" vertical="center" wrapText="1"/>
      <protection locked="0"/>
    </xf>
    <xf numFmtId="166" fontId="5" fillId="1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1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10" borderId="0" xfId="0" applyNumberFormat="1" applyFont="1" applyFill="1" applyBorder="1" applyAlignment="1" applyProtection="1">
      <alignment horizontal="right" vertical="center" wrapText="1"/>
      <protection locked="0"/>
    </xf>
    <xf numFmtId="3" fontId="13" fillId="10" borderId="14" xfId="0" applyNumberFormat="1" applyFont="1" applyFill="1" applyBorder="1" applyAlignment="1">
      <alignment horizontal="right" vertical="center" wrapText="1"/>
    </xf>
    <xf numFmtId="14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66" fontId="15" fillId="10" borderId="0" xfId="0" applyNumberFormat="1" applyFont="1" applyFill="1" applyBorder="1" applyAlignment="1" applyProtection="1">
      <alignment horizontal="right" vertical="center" wrapText="1"/>
      <protection locked="0"/>
    </xf>
    <xf numFmtId="165" fontId="15" fillId="10" borderId="0" xfId="0" applyNumberFormat="1" applyFont="1" applyFill="1" applyBorder="1" applyAlignment="1" applyProtection="1">
      <alignment horizontal="right" vertical="center" wrapText="1"/>
      <protection locked="0"/>
    </xf>
    <xf numFmtId="3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15" fillId="0" borderId="0" xfId="0" applyNumberFormat="1" applyFont="1" applyFill="1" applyBorder="1" applyAlignment="1" applyProtection="1">
      <alignment vertical="center" wrapText="1"/>
      <protection locked="0"/>
    </xf>
    <xf numFmtId="4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5" fillId="1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21" xfId="0" applyFont="1" applyBorder="1" applyAlignment="1">
      <alignment horizontal="center"/>
    </xf>
    <xf numFmtId="14" fontId="4" fillId="0" borderId="2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49" fontId="15" fillId="0" borderId="0" xfId="0" applyNumberFormat="1" applyFont="1" applyFill="1" applyBorder="1" applyAlignment="1" applyProtection="1">
      <alignment vertical="center" wrapText="1"/>
      <protection locked="0"/>
    </xf>
    <xf numFmtId="16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11" fillId="7" borderId="0" xfId="0" applyFont="1" applyFill="1" applyAlignment="1">
      <alignment horizontal="left"/>
    </xf>
    <xf numFmtId="0" fontId="11" fillId="7" borderId="0" xfId="0" applyFont="1" applyFill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9" fillId="6" borderId="19" xfId="0" applyFont="1" applyFill="1" applyBorder="1" applyAlignment="1">
      <alignment horizontal="left"/>
    </xf>
    <xf numFmtId="0" fontId="9" fillId="6" borderId="20" xfId="0" applyFont="1" applyFill="1" applyBorder="1" applyAlignment="1">
      <alignment horizontal="left"/>
    </xf>
    <xf numFmtId="0" fontId="3" fillId="0" borderId="2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1" fillId="7" borderId="9" xfId="0" applyFont="1" applyFill="1" applyBorder="1" applyAlignment="1">
      <alignment horizontal="left"/>
    </xf>
    <xf numFmtId="0" fontId="0" fillId="0" borderId="1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14" fontId="5" fillId="8" borderId="0" xfId="0" applyNumberFormat="1" applyFont="1" applyFill="1" applyAlignment="1" applyProtection="1">
      <alignment horizontal="left" vertical="center"/>
      <protection locked="0"/>
    </xf>
    <xf numFmtId="0" fontId="5" fillId="8" borderId="0" xfId="0" applyFont="1" applyFill="1" applyAlignment="1" applyProtection="1">
      <alignment horizontal="left" vertical="center"/>
      <protection locked="0"/>
    </xf>
    <xf numFmtId="0" fontId="6" fillId="5" borderId="8" xfId="0" applyFont="1" applyFill="1" applyBorder="1" applyAlignment="1" applyProtection="1">
      <alignment horizontal="left" vertical="center"/>
    </xf>
    <xf numFmtId="0" fontId="6" fillId="5" borderId="0" xfId="0" applyFont="1" applyFill="1" applyAlignment="1" applyProtection="1">
      <alignment horizontal="left" vertical="center"/>
    </xf>
    <xf numFmtId="0" fontId="5" fillId="8" borderId="0" xfId="0" applyFont="1" applyFill="1" applyAlignment="1" applyProtection="1">
      <alignment horizontal="left" vertical="top" wrapText="1"/>
      <protection locked="0"/>
    </xf>
    <xf numFmtId="0" fontId="5" fillId="8" borderId="0" xfId="0" applyFont="1" applyFill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horizontal="left" vertical="center" wrapText="1"/>
      <protection locked="0"/>
    </xf>
    <xf numFmtId="0" fontId="6" fillId="5" borderId="0" xfId="0" applyFont="1" applyFill="1" applyBorder="1" applyAlignment="1" applyProtection="1">
      <alignment horizontal="left" vertical="center"/>
    </xf>
    <xf numFmtId="0" fontId="14" fillId="6" borderId="0" xfId="0" applyFont="1" applyFill="1" applyAlignment="1" applyProtection="1">
      <alignment horizontal="left" vertical="center"/>
    </xf>
    <xf numFmtId="0" fontId="16" fillId="6" borderId="0" xfId="0" applyFont="1" applyFill="1" applyAlignment="1" applyProtection="1">
      <alignment horizontal="right"/>
    </xf>
    <xf numFmtId="0" fontId="4" fillId="5" borderId="0" xfId="0" applyFont="1" applyFill="1" applyAlignment="1" applyProtection="1">
      <alignment horizontal="right"/>
    </xf>
    <xf numFmtId="0" fontId="4" fillId="5" borderId="18" xfId="0" applyFont="1" applyFill="1" applyBorder="1" applyAlignment="1" applyProtection="1">
      <alignment horizontal="right"/>
    </xf>
    <xf numFmtId="0" fontId="9" fillId="6" borderId="16" xfId="0" applyFont="1" applyFill="1" applyBorder="1" applyAlignment="1" applyProtection="1">
      <alignment horizontal="left" vertical="center" wrapText="1"/>
    </xf>
    <xf numFmtId="0" fontId="9" fillId="6" borderId="17" xfId="0" applyFont="1" applyFill="1" applyBorder="1" applyAlignment="1" applyProtection="1">
      <alignment horizontal="left" vertical="center" wrapText="1"/>
    </xf>
    <xf numFmtId="0" fontId="5" fillId="8" borderId="8" xfId="0" applyFont="1" applyFill="1" applyBorder="1" applyAlignment="1" applyProtection="1">
      <alignment horizontal="left" vertical="top" wrapText="1"/>
      <protection locked="0"/>
    </xf>
    <xf numFmtId="0" fontId="5" fillId="8" borderId="0" xfId="0" applyFont="1" applyFill="1" applyBorder="1" applyAlignment="1" applyProtection="1">
      <alignment horizontal="left" vertical="top" wrapText="1"/>
      <protection locked="0"/>
    </xf>
    <xf numFmtId="0" fontId="6" fillId="5" borderId="7" xfId="0" applyFont="1" applyFill="1" applyBorder="1" applyAlignment="1" applyProtection="1">
      <alignment horizontal="left" vertical="top"/>
    </xf>
    <xf numFmtId="0" fontId="6" fillId="5" borderId="6" xfId="0" applyFont="1" applyFill="1" applyBorder="1" applyAlignment="1" applyProtection="1">
      <alignment horizontal="left" vertical="top"/>
    </xf>
    <xf numFmtId="0" fontId="6" fillId="5" borderId="0" xfId="0" applyFont="1" applyFill="1" applyBorder="1" applyAlignment="1" applyProtection="1">
      <alignment horizontal="left" vertical="top"/>
    </xf>
    <xf numFmtId="0" fontId="6" fillId="5" borderId="5" xfId="0" applyFont="1" applyFill="1" applyBorder="1" applyAlignment="1" applyProtection="1">
      <alignment horizontal="left" vertical="top"/>
    </xf>
    <xf numFmtId="165" fontId="13" fillId="10" borderId="0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left" vertical="top" wrapText="1"/>
    </xf>
    <xf numFmtId="0" fontId="6" fillId="5" borderId="5" xfId="0" applyFont="1" applyFill="1" applyBorder="1" applyAlignment="1" applyProtection="1">
      <alignment horizontal="left" vertical="top" wrapText="1"/>
    </xf>
    <xf numFmtId="0" fontId="6" fillId="5" borderId="7" xfId="0" applyFont="1" applyFill="1" applyBorder="1" applyAlignment="1" applyProtection="1">
      <alignment horizontal="left" vertical="top" wrapText="1"/>
    </xf>
    <xf numFmtId="0" fontId="6" fillId="5" borderId="0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left" vertical="top"/>
    </xf>
    <xf numFmtId="14" fontId="5" fillId="5" borderId="0" xfId="0" applyNumberFormat="1" applyFont="1" applyFill="1" applyAlignment="1" applyProtection="1">
      <alignment horizontal="left" vertical="center" wrapText="1"/>
    </xf>
    <xf numFmtId="0" fontId="6" fillId="5" borderId="6" xfId="0" applyFont="1" applyFill="1" applyBorder="1" applyAlignment="1" applyProtection="1">
      <alignment vertical="top" wrapText="1"/>
    </xf>
    <xf numFmtId="0" fontId="6" fillId="5" borderId="5" xfId="0" applyFont="1" applyFill="1" applyBorder="1" applyAlignment="1" applyProtection="1">
      <alignment vertical="top" wrapText="1"/>
    </xf>
    <xf numFmtId="0" fontId="6" fillId="5" borderId="8" xfId="0" applyFont="1" applyFill="1" applyBorder="1" applyAlignment="1" applyProtection="1">
      <alignment horizontal="left" vertical="center" wrapText="1"/>
    </xf>
    <xf numFmtId="0" fontId="6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left" vertical="center" wrapText="1"/>
    </xf>
    <xf numFmtId="0" fontId="6" fillId="5" borderId="7" xfId="0" applyFont="1" applyFill="1" applyBorder="1" applyAlignment="1" applyProtection="1">
      <alignment vertical="top"/>
    </xf>
    <xf numFmtId="0" fontId="6" fillId="5" borderId="6" xfId="0" applyFont="1" applyFill="1" applyBorder="1" applyAlignment="1" applyProtection="1">
      <alignment vertical="top"/>
    </xf>
    <xf numFmtId="0" fontId="6" fillId="5" borderId="0" xfId="0" applyFont="1" applyFill="1" applyBorder="1" applyAlignment="1" applyProtection="1">
      <alignment vertical="top"/>
    </xf>
    <xf numFmtId="0" fontId="6" fillId="5" borderId="5" xfId="0" applyFont="1" applyFill="1" applyBorder="1" applyAlignment="1" applyProtection="1">
      <alignment vertical="top"/>
    </xf>
    <xf numFmtId="0" fontId="6" fillId="5" borderId="7" xfId="0" applyFont="1" applyFill="1" applyBorder="1" applyAlignment="1" applyProtection="1">
      <alignment vertical="top" wrapText="1"/>
    </xf>
    <xf numFmtId="0" fontId="6" fillId="5" borderId="0" xfId="0" applyFont="1" applyFill="1" applyBorder="1" applyAlignment="1" applyProtection="1">
      <alignment vertical="top" wrapText="1"/>
    </xf>
    <xf numFmtId="0" fontId="6" fillId="5" borderId="8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49" fontId="5" fillId="5" borderId="0" xfId="0" applyNumberFormat="1" applyFont="1" applyFill="1" applyAlignment="1" applyProtection="1">
      <alignment horizontal="left" vertical="center" wrapText="1"/>
    </xf>
    <xf numFmtId="0" fontId="6" fillId="5" borderId="8" xfId="0" applyFont="1" applyFill="1" applyBorder="1" applyAlignment="1" applyProtection="1">
      <alignment vertical="top"/>
    </xf>
    <xf numFmtId="0" fontId="5" fillId="5" borderId="0" xfId="0" applyFont="1" applyFill="1" applyAlignment="1" applyProtection="1">
      <alignment horizontal="left" vertical="top" wrapText="1"/>
    </xf>
    <xf numFmtId="14" fontId="5" fillId="8" borderId="0" xfId="0" applyNumberFormat="1" applyFont="1" applyFill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2"/>
    <cellStyle name="Standard_CALC.XLS" xfId="1"/>
  </cellStyles>
  <dxfs count="8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;;;@"/>
      <fill>
        <patternFill patternType="solid">
          <fgColor indexed="64"/>
          <bgColor rgb="FF65D7FF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sz val="9"/>
      </font>
      <numFmt numFmtId="3" formatCode="#,##0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sz val="9"/>
      </font>
      <numFmt numFmtId="4" formatCode="#,##0.00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000%;;;@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0.0000;;;@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;;;@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0.00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numFmt numFmtId="3" formatCode="#,##0"/>
      <fill>
        <patternFill patternType="solid">
          <fgColor indexed="64"/>
          <bgColor rgb="FFC5F0FF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9" formatCode="#,##0.00;;;@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numFmt numFmtId="4" formatCode="#,##0.00"/>
      <fill>
        <patternFill patternType="solid">
          <fgColor indexed="64"/>
          <bgColor rgb="FFC5F0FF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9" formatCode="#,##0.00;;;@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numFmt numFmtId="165" formatCode="0.0000%;;;@"/>
      <fill>
        <patternFill patternType="solid">
          <fgColor indexed="64"/>
          <bgColor rgb="FFC5F0FF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000%;;;@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protection locked="1" hidden="0"/>
    </dxf>
    <dxf>
      <font>
        <b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protection locked="1" hidden="0"/>
    </dxf>
  </dxfs>
  <tableStyles count="0" defaultTableStyle="TableStyleMedium9" defaultPivotStyle="PivotStyleMedium4"/>
  <colors>
    <mruColors>
      <color rgb="FFC5F0FF"/>
      <color rgb="FFA7E8FF"/>
      <color rgb="FF8BE1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0</xdr:row>
      <xdr:rowOff>0</xdr:rowOff>
    </xdr:from>
    <xdr:to>
      <xdr:col>8</xdr:col>
      <xdr:colOff>1531620</xdr:colOff>
      <xdr:row>0</xdr:row>
      <xdr:rowOff>0</xdr:rowOff>
    </xdr:to>
    <xdr:pic>
      <xdr:nvPicPr>
        <xdr:cNvPr id="2" name="Picture 2" descr="Sans tit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0"/>
          <a:ext cx="9220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format_a_revenu" displayName="format_a_revenu" ref="B22:N24" headerRowCount="0" headerRowDxfId="80" dataDxfId="78" totalsRowDxfId="77" headerRowBorderDxfId="79">
  <tableColumns count="13">
    <tableColumn id="1" name="Colonne1" headerRowDxfId="76" dataDxfId="75" totalsRowDxfId="74"/>
    <tableColumn id="2" name="Colonne2" headerRowDxfId="73" dataDxfId="72" totalsRowDxfId="71"/>
    <tableColumn id="3" name="Colonne3" headerRowDxfId="70" dataDxfId="69" totalsRowDxfId="68"/>
    <tableColumn id="4" name="Colonne4" headerRowDxfId="67" dataDxfId="66">
      <calculatedColumnFormula>IF(ISBLANK(format_a_revenu[[#This Row],[Colonne3]]),0,1-POWER(1+0.06,IF(-(format_a_revenu[[#This Row],[Colonne3]]-format_a_revenu[[#This Row],[Colonne2]]-1)/365&gt;-10,-(format_a_revenu[[#This Row],[Colonne3]]-format_a_revenu[[#This Row],[Colonne2]]-1)/365,-10)))</calculatedColumnFormula>
    </tableColumn>
    <tableColumn id="5" name="Colonne5" headerRowDxfId="65" dataDxfId="64" totalsRowDxfId="63"/>
    <tableColumn id="6" name="Colonne6" headerRowDxfId="62" dataDxfId="61" totalsRowDxfId="60"/>
    <tableColumn id="7" name="Colonne7" headerRowDxfId="59" dataDxfId="58" totalsRowDxfId="57"/>
    <tableColumn id="8" name="Colonne8" headerRowDxfId="56" dataDxfId="55" totalsRowDxfId="54"/>
    <tableColumn id="9" name="Colonne9" headerRowDxfId="53" dataDxfId="52" totalsRowDxfId="51"/>
    <tableColumn id="10" name="Colonne10" headerRowDxfId="50" dataDxfId="49">
      <calculatedColumnFormula>IF(format_a_revenu[[#This Row],[Colonne6]]*(1-format_a_revenu[[#This Row],[Colonne4]])-format_a_revenu[[#This Row],[Colonne9]]&gt;0,format_a_revenu[[#This Row],[Colonne6]]*(1-format_a_revenu[[#This Row],[Colonne4]])-format_a_revenu[[#This Row],[Colonne9]],0)</calculatedColumnFormula>
    </tableColumn>
    <tableColumn id="11" name="Colonne11" headerRowDxfId="48" dataDxfId="47">
      <calculatedColumnFormula>format_a_revenu[[#This Row],[Colonne10]]*format_a_revenu[[#This Row],[Colonne5]]</calculatedColumnFormula>
    </tableColumn>
    <tableColumn id="12" name="Colonne12" totalsRowLabel="Revenu imposable durant la période fiscale, déclaré au chiffre 5 du certificat de salaire (CHF) " headerRowDxfId="46" dataDxfId="45" totalsRowDxfId="44"/>
    <tableColumn id="13" name="Colonne13" totalsRowFunction="sum" headerRowDxfId="43" dataDxfId="42">
      <calculatedColumnFormula>format_a_revenu[[#This Row],[Colonne11]]*format_a_revenu[[#This Row],[Colonne12]]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2" name="format_a_fortune" displayName="format_a_fortune" ref="B22:N24" headerRowCount="0" headerRowDxfId="41" dataDxfId="40" totalsRowDxfId="39">
  <tableColumns count="13">
    <tableColumn id="1" name="Colonne1" headerRowDxfId="38" dataDxfId="37" totalsRowDxfId="36"/>
    <tableColumn id="2" name="Colonne2" headerRowDxfId="35" dataDxfId="34" totalsRowDxfId="33"/>
    <tableColumn id="3" name="Colonne3" headerRowDxfId="32" dataDxfId="31" totalsRowDxfId="30"/>
    <tableColumn id="4" name="Colonne4" headerRowDxfId="29" dataDxfId="28" totalsRowDxfId="27">
      <calculatedColumnFormula>IF((format_a_fortune[[#This Row],[Colonne3]]-périodeFiscaleFin)&gt;=0,(format_a_fortune[[#This Row],[Colonne3]]-périodeFiscaleFin)/365,0)</calculatedColumnFormula>
    </tableColumn>
    <tableColumn id="5" name="Colonne5" headerRowDxfId="26" dataDxfId="25" totalsRowDxfId="24">
      <calculatedColumnFormula>IF(format_a_fortune[[#This Row],[Colonne4]]=0,0,1-POWER(1+0.06,IF(-format_a_fortune[[#This Row],[Colonne4]]&gt;-10,-format_a_fortune[[#This Row],[Colonne4]],-10)))</calculatedColumnFormula>
    </tableColumn>
    <tableColumn id="6" name="Colonne6" headerRowDxfId="23" dataDxfId="22" totalsRowDxfId="21"/>
    <tableColumn id="7" name="Colonne7" headerRowDxfId="20" dataDxfId="19" totalsRowDxfId="18"/>
    <tableColumn id="8" name="Colonne8" headerRowDxfId="17" dataDxfId="16" totalsRowDxfId="15"/>
    <tableColumn id="9" name="Colonne9" headerRowDxfId="14" dataDxfId="13" totalsRowDxfId="12"/>
    <tableColumn id="10" name="Colonne10" headerRowDxfId="11" dataDxfId="10" totalsRowDxfId="9">
      <calculatedColumnFormula>format_a_fortune[[#This Row],[Colonne9]]*(1-format_a_fortune[[#This Row],[Colonne5]])</calculatedColumnFormula>
    </tableColumn>
    <tableColumn id="11" name="Colonne11" headerRowDxfId="8" dataDxfId="7" totalsRowDxfId="6">
      <calculatedColumnFormula>format_a_fortune[[#This Row],[Colonne10]]*format_a_fortune[[#This Row],[Colonne8]]</calculatedColumnFormula>
    </tableColumn>
    <tableColumn id="12" name="Colonne12" totalsRowLabel="Fortune imposable à la fin de la période fiscale à déclarer dans l’état des titres de la déclaration d‘impôt (CHF)" headerRowDxfId="5" dataDxfId="4" totalsRowDxfId="3"/>
    <tableColumn id="13" name="Colonne13" totalsRowFunction="sum" headerRowDxfId="2" dataDxfId="1" totalsRowDxfId="0">
      <calculatedColumnFormula>format_a_fortune[[#This Row],[Colonne11]]*format_a_fortune[[#This Row],[Colonne12]]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B2:I173"/>
  <sheetViews>
    <sheetView showFormulas="1" workbookViewId="0">
      <selection activeCell="E2" sqref="E2"/>
    </sheetView>
  </sheetViews>
  <sheetFormatPr baseColWidth="10" defaultRowHeight="12.75" x14ac:dyDescent="0.2"/>
  <cols>
    <col min="1" max="1" width="2.7109375" style="1" customWidth="1"/>
    <col min="2" max="2" width="12.7109375" style="1" customWidth="1"/>
    <col min="3" max="3" width="32.7109375" style="1" customWidth="1"/>
    <col min="4" max="4" width="2.7109375" style="1" customWidth="1"/>
    <col min="5" max="5" width="11.42578125" style="1"/>
    <col min="6" max="6" width="2.7109375" style="1" customWidth="1"/>
    <col min="7" max="7" width="11.42578125" style="1"/>
    <col min="8" max="9" width="80.7109375" style="1" customWidth="1"/>
    <col min="10" max="16384" width="11.42578125" style="1"/>
  </cols>
  <sheetData>
    <row r="2" spans="2:9" x14ac:dyDescent="0.2">
      <c r="B2" s="9" t="s">
        <v>16</v>
      </c>
      <c r="C2" s="7"/>
      <c r="E2" s="2" t="s">
        <v>364</v>
      </c>
      <c r="H2" s="3" t="s">
        <v>15</v>
      </c>
    </row>
    <row r="3" spans="2:9" x14ac:dyDescent="0.2">
      <c r="B3" s="4" t="s">
        <v>17</v>
      </c>
      <c r="C3" s="5"/>
      <c r="E3" s="10" t="s">
        <v>13</v>
      </c>
      <c r="H3" s="4" t="s">
        <v>14</v>
      </c>
      <c r="I3" s="5"/>
    </row>
    <row r="4" spans="2:9" x14ac:dyDescent="0.2">
      <c r="B4" s="8" t="s">
        <v>18</v>
      </c>
      <c r="C4" s="2" t="s">
        <v>293</v>
      </c>
      <c r="E4" s="6" t="s">
        <v>365</v>
      </c>
      <c r="H4" s="16" t="s">
        <v>455</v>
      </c>
      <c r="I4" s="14" t="s">
        <v>456</v>
      </c>
    </row>
    <row r="5" spans="2:9" x14ac:dyDescent="0.2">
      <c r="B5" s="8" t="s">
        <v>116</v>
      </c>
      <c r="C5" s="2" t="s">
        <v>115</v>
      </c>
      <c r="E5" s="6" t="s">
        <v>366</v>
      </c>
      <c r="H5" s="16" t="s">
        <v>457</v>
      </c>
      <c r="I5" s="14" t="s">
        <v>424</v>
      </c>
    </row>
    <row r="6" spans="2:9" x14ac:dyDescent="0.2">
      <c r="B6" s="8" t="s">
        <v>324</v>
      </c>
      <c r="C6" s="2" t="s">
        <v>323</v>
      </c>
      <c r="E6" s="6" t="s">
        <v>367</v>
      </c>
    </row>
    <row r="7" spans="2:9" x14ac:dyDescent="0.2">
      <c r="B7" s="8" t="s">
        <v>315</v>
      </c>
      <c r="C7" s="2" t="s">
        <v>314</v>
      </c>
      <c r="E7" s="6" t="s">
        <v>368</v>
      </c>
      <c r="H7" s="17" t="s">
        <v>498</v>
      </c>
      <c r="I7" s="18"/>
    </row>
    <row r="8" spans="2:9" x14ac:dyDescent="0.2">
      <c r="B8" s="6" t="s">
        <v>20</v>
      </c>
      <c r="C8" s="2" t="s">
        <v>19</v>
      </c>
      <c r="E8" s="8" t="s">
        <v>369</v>
      </c>
      <c r="H8" s="19" t="s">
        <v>493</v>
      </c>
      <c r="I8" s="20"/>
    </row>
    <row r="9" spans="2:9" x14ac:dyDescent="0.2">
      <c r="B9" s="8" t="s">
        <v>170</v>
      </c>
      <c r="C9" s="2" t="s">
        <v>169</v>
      </c>
      <c r="E9" s="8" t="s">
        <v>370</v>
      </c>
      <c r="H9" s="21" t="s">
        <v>494</v>
      </c>
      <c r="I9" s="22" t="s">
        <v>495</v>
      </c>
    </row>
    <row r="10" spans="2:9" x14ac:dyDescent="0.2">
      <c r="B10" s="8" t="s">
        <v>26</v>
      </c>
      <c r="C10" s="2" t="s">
        <v>25</v>
      </c>
      <c r="E10" s="8" t="s">
        <v>371</v>
      </c>
      <c r="H10" s="21" t="s">
        <v>496</v>
      </c>
      <c r="I10" s="22" t="s">
        <v>497</v>
      </c>
    </row>
    <row r="11" spans="2:9" x14ac:dyDescent="0.2">
      <c r="B11" s="8" t="s">
        <v>212</v>
      </c>
      <c r="C11" s="2" t="s">
        <v>211</v>
      </c>
      <c r="E11" s="8" t="s">
        <v>372</v>
      </c>
    </row>
    <row r="12" spans="2:9" x14ac:dyDescent="0.2">
      <c r="B12" s="8" t="s">
        <v>162</v>
      </c>
      <c r="C12" s="2" t="s">
        <v>161</v>
      </c>
      <c r="E12" s="8" t="s">
        <v>373</v>
      </c>
    </row>
    <row r="13" spans="2:9" x14ac:dyDescent="0.2">
      <c r="B13" s="8" t="s">
        <v>24</v>
      </c>
      <c r="C13" s="2" t="s">
        <v>23</v>
      </c>
      <c r="E13" s="8" t="s">
        <v>374</v>
      </c>
    </row>
    <row r="14" spans="2:9" x14ac:dyDescent="0.2">
      <c r="B14" s="8" t="s">
        <v>30</v>
      </c>
      <c r="C14" s="2" t="s">
        <v>29</v>
      </c>
      <c r="E14" s="8" t="s">
        <v>375</v>
      </c>
    </row>
    <row r="15" spans="2:9" x14ac:dyDescent="0.2">
      <c r="B15" s="8" t="s">
        <v>28</v>
      </c>
      <c r="C15" s="2" t="s">
        <v>27</v>
      </c>
      <c r="E15" s="8" t="s">
        <v>376</v>
      </c>
    </row>
    <row r="16" spans="2:9" x14ac:dyDescent="0.2">
      <c r="B16" s="8" t="s">
        <v>32</v>
      </c>
      <c r="C16" s="2" t="s">
        <v>31</v>
      </c>
      <c r="E16" s="8" t="s">
        <v>377</v>
      </c>
    </row>
    <row r="17" spans="2:9" x14ac:dyDescent="0.2">
      <c r="B17" s="8" t="s">
        <v>82</v>
      </c>
      <c r="C17" s="2" t="s">
        <v>81</v>
      </c>
      <c r="E17" s="8" t="s">
        <v>378</v>
      </c>
    </row>
    <row r="18" spans="2:9" x14ac:dyDescent="0.2">
      <c r="B18" s="8" t="s">
        <v>42</v>
      </c>
      <c r="C18" s="2" t="s">
        <v>41</v>
      </c>
      <c r="E18" s="8" t="s">
        <v>379</v>
      </c>
    </row>
    <row r="19" spans="2:9" x14ac:dyDescent="0.2">
      <c r="B19" s="8" t="s">
        <v>297</v>
      </c>
      <c r="C19" s="2" t="s">
        <v>296</v>
      </c>
      <c r="E19" s="8" t="s">
        <v>380</v>
      </c>
    </row>
    <row r="20" spans="2:9" x14ac:dyDescent="0.2">
      <c r="B20" s="8" t="s">
        <v>58</v>
      </c>
      <c r="C20" s="2" t="s">
        <v>57</v>
      </c>
      <c r="E20" s="8" t="s">
        <v>381</v>
      </c>
      <c r="G20" s="2" t="s">
        <v>392</v>
      </c>
      <c r="H20" s="7"/>
      <c r="I20" s="7"/>
    </row>
    <row r="21" spans="2:9" x14ac:dyDescent="0.2">
      <c r="B21" s="8" t="s">
        <v>36</v>
      </c>
      <c r="C21" s="2" t="s">
        <v>35</v>
      </c>
      <c r="E21" s="8" t="s">
        <v>382</v>
      </c>
      <c r="G21" s="11"/>
      <c r="H21" s="12" t="s">
        <v>393</v>
      </c>
      <c r="I21" s="12" t="s">
        <v>394</v>
      </c>
    </row>
    <row r="22" spans="2:9" x14ac:dyDescent="0.2">
      <c r="B22" s="8" t="s">
        <v>60</v>
      </c>
      <c r="C22" s="2" t="s">
        <v>59</v>
      </c>
      <c r="E22" s="8" t="s">
        <v>383</v>
      </c>
      <c r="G22" s="8">
        <v>1</v>
      </c>
      <c r="H22" s="14" t="s">
        <v>432</v>
      </c>
      <c r="I22" s="2" t="s">
        <v>395</v>
      </c>
    </row>
    <row r="23" spans="2:9" x14ac:dyDescent="0.2">
      <c r="B23" s="8" t="s">
        <v>48</v>
      </c>
      <c r="C23" s="2" t="s">
        <v>47</v>
      </c>
      <c r="E23" s="8" t="s">
        <v>384</v>
      </c>
      <c r="G23" s="8">
        <v>2</v>
      </c>
      <c r="H23" s="14" t="s">
        <v>433</v>
      </c>
      <c r="I23" s="14" t="s">
        <v>466</v>
      </c>
    </row>
    <row r="24" spans="2:9" x14ac:dyDescent="0.2">
      <c r="B24" s="8" t="s">
        <v>56</v>
      </c>
      <c r="C24" s="2" t="s">
        <v>55</v>
      </c>
      <c r="E24" s="8" t="s">
        <v>385</v>
      </c>
      <c r="G24" s="8">
        <v>3</v>
      </c>
      <c r="H24" s="14" t="s">
        <v>434</v>
      </c>
      <c r="I24" s="14" t="s">
        <v>467</v>
      </c>
    </row>
    <row r="25" spans="2:9" x14ac:dyDescent="0.2">
      <c r="B25" s="8" t="s">
        <v>52</v>
      </c>
      <c r="C25" s="2" t="s">
        <v>51</v>
      </c>
      <c r="E25" s="8" t="s">
        <v>386</v>
      </c>
      <c r="G25" s="8">
        <v>4</v>
      </c>
      <c r="H25" s="14" t="s">
        <v>435</v>
      </c>
      <c r="I25" s="2" t="s">
        <v>396</v>
      </c>
    </row>
    <row r="26" spans="2:9" x14ac:dyDescent="0.2">
      <c r="B26" s="8" t="s">
        <v>202</v>
      </c>
      <c r="C26" s="2" t="s">
        <v>201</v>
      </c>
      <c r="E26" s="8" t="s">
        <v>387</v>
      </c>
      <c r="G26" s="8">
        <v>5</v>
      </c>
      <c r="H26" s="14" t="s">
        <v>436</v>
      </c>
      <c r="I26" s="14" t="s">
        <v>468</v>
      </c>
    </row>
    <row r="27" spans="2:9" x14ac:dyDescent="0.2">
      <c r="B27" s="8" t="s">
        <v>54</v>
      </c>
      <c r="C27" s="2" t="s">
        <v>53</v>
      </c>
      <c r="E27" s="8" t="s">
        <v>388</v>
      </c>
      <c r="G27" s="8">
        <v>6</v>
      </c>
      <c r="H27" s="2" t="s">
        <v>7</v>
      </c>
      <c r="I27" s="2" t="s">
        <v>397</v>
      </c>
    </row>
    <row r="28" spans="2:9" x14ac:dyDescent="0.2">
      <c r="B28" s="8" t="s">
        <v>34</v>
      </c>
      <c r="C28" s="2" t="s">
        <v>33</v>
      </c>
      <c r="E28" s="8" t="s">
        <v>389</v>
      </c>
      <c r="G28" s="8">
        <v>7</v>
      </c>
      <c r="H28" s="14" t="s">
        <v>469</v>
      </c>
      <c r="I28" s="14" t="s">
        <v>469</v>
      </c>
    </row>
    <row r="29" spans="2:9" x14ac:dyDescent="0.2">
      <c r="B29" s="8" t="s">
        <v>222</v>
      </c>
      <c r="C29" s="2" t="s">
        <v>221</v>
      </c>
      <c r="E29" s="8" t="s">
        <v>390</v>
      </c>
      <c r="G29" s="8">
        <v>8</v>
      </c>
      <c r="H29" s="2" t="s">
        <v>13</v>
      </c>
      <c r="I29" s="2" t="s">
        <v>398</v>
      </c>
    </row>
    <row r="30" spans="2:9" x14ac:dyDescent="0.2">
      <c r="B30" s="8" t="s">
        <v>246</v>
      </c>
      <c r="C30" s="2" t="s">
        <v>245</v>
      </c>
      <c r="E30" s="13" t="s">
        <v>465</v>
      </c>
      <c r="G30" s="8">
        <v>9</v>
      </c>
      <c r="H30" s="14" t="s">
        <v>438</v>
      </c>
      <c r="I30" s="14" t="s">
        <v>470</v>
      </c>
    </row>
    <row r="31" spans="2:9" x14ac:dyDescent="0.2">
      <c r="B31" s="8" t="s">
        <v>44</v>
      </c>
      <c r="C31" s="2" t="s">
        <v>43</v>
      </c>
      <c r="G31" s="8">
        <v>10</v>
      </c>
      <c r="H31" s="2" t="s">
        <v>14</v>
      </c>
      <c r="I31" s="2" t="s">
        <v>428</v>
      </c>
    </row>
    <row r="32" spans="2:9" x14ac:dyDescent="0.2">
      <c r="B32" s="8" t="s">
        <v>46</v>
      </c>
      <c r="C32" s="2" t="s">
        <v>45</v>
      </c>
      <c r="G32" s="8">
        <v>11</v>
      </c>
      <c r="H32" s="14" t="s">
        <v>471</v>
      </c>
      <c r="I32" s="14" t="s">
        <v>472</v>
      </c>
    </row>
    <row r="33" spans="2:9" x14ac:dyDescent="0.2">
      <c r="B33" s="8" t="s">
        <v>64</v>
      </c>
      <c r="C33" s="2" t="s">
        <v>63</v>
      </c>
      <c r="G33" s="8">
        <v>12</v>
      </c>
      <c r="H33" s="14" t="s">
        <v>440</v>
      </c>
      <c r="I33" s="14" t="s">
        <v>473</v>
      </c>
    </row>
    <row r="34" spans="2:9" x14ac:dyDescent="0.2">
      <c r="B34" s="8" t="s">
        <v>80</v>
      </c>
      <c r="C34" s="2" t="s">
        <v>79</v>
      </c>
      <c r="G34" s="8">
        <v>13</v>
      </c>
      <c r="H34" s="14" t="s">
        <v>474</v>
      </c>
      <c r="I34" s="14" t="s">
        <v>475</v>
      </c>
    </row>
    <row r="35" spans="2:9" x14ac:dyDescent="0.2">
      <c r="B35" s="8" t="s">
        <v>332</v>
      </c>
      <c r="C35" s="2" t="s">
        <v>331</v>
      </c>
      <c r="G35" s="8">
        <v>14</v>
      </c>
      <c r="H35" s="14" t="s">
        <v>442</v>
      </c>
      <c r="I35" s="2" t="s">
        <v>399</v>
      </c>
    </row>
    <row r="36" spans="2:9" x14ac:dyDescent="0.2">
      <c r="B36" s="8" t="s">
        <v>18</v>
      </c>
      <c r="C36" s="2" t="s">
        <v>293</v>
      </c>
      <c r="G36" s="8">
        <v>15</v>
      </c>
      <c r="H36" s="2" t="s">
        <v>0</v>
      </c>
      <c r="I36" s="2" t="s">
        <v>400</v>
      </c>
    </row>
    <row r="37" spans="2:9" x14ac:dyDescent="0.2">
      <c r="B37" s="8" t="s">
        <v>334</v>
      </c>
      <c r="C37" s="2" t="s">
        <v>333</v>
      </c>
      <c r="G37" s="8">
        <v>16</v>
      </c>
      <c r="H37" s="14" t="s">
        <v>444</v>
      </c>
      <c r="I37" s="14" t="s">
        <v>476</v>
      </c>
    </row>
    <row r="38" spans="2:9" x14ac:dyDescent="0.2">
      <c r="B38" s="8" t="s">
        <v>319</v>
      </c>
      <c r="C38" s="2" t="s">
        <v>318</v>
      </c>
      <c r="G38" s="8">
        <v>17</v>
      </c>
      <c r="H38" s="2" t="s">
        <v>1</v>
      </c>
      <c r="I38" s="2" t="s">
        <v>401</v>
      </c>
    </row>
    <row r="39" spans="2:9" x14ac:dyDescent="0.2">
      <c r="B39" s="8" t="s">
        <v>74</v>
      </c>
      <c r="C39" s="2" t="s">
        <v>73</v>
      </c>
      <c r="G39" s="8">
        <v>18</v>
      </c>
      <c r="H39" s="2" t="s">
        <v>6</v>
      </c>
      <c r="I39" s="2" t="s">
        <v>402</v>
      </c>
    </row>
    <row r="40" spans="2:9" x14ac:dyDescent="0.2">
      <c r="B40" s="8" t="s">
        <v>342</v>
      </c>
      <c r="C40" s="2" t="s">
        <v>341</v>
      </c>
      <c r="G40" s="8">
        <v>19</v>
      </c>
      <c r="H40" s="14" t="s">
        <v>445</v>
      </c>
      <c r="I40" s="14" t="s">
        <v>477</v>
      </c>
    </row>
    <row r="41" spans="2:9" x14ac:dyDescent="0.2">
      <c r="B41" s="8" t="s">
        <v>76</v>
      </c>
      <c r="C41" s="2" t="s">
        <v>75</v>
      </c>
      <c r="G41" s="8">
        <v>20</v>
      </c>
      <c r="H41" s="15" t="s">
        <v>8</v>
      </c>
      <c r="I41" s="15" t="s">
        <v>427</v>
      </c>
    </row>
    <row r="42" spans="2:9" x14ac:dyDescent="0.2">
      <c r="B42" s="8" t="s">
        <v>321</v>
      </c>
      <c r="C42" s="2" t="s">
        <v>320</v>
      </c>
      <c r="G42" s="8">
        <v>21</v>
      </c>
      <c r="H42" s="15" t="s">
        <v>4</v>
      </c>
      <c r="I42" s="15" t="s">
        <v>403</v>
      </c>
    </row>
    <row r="43" spans="2:9" x14ac:dyDescent="0.2">
      <c r="B43" s="8" t="s">
        <v>86</v>
      </c>
      <c r="C43" s="2" t="s">
        <v>85</v>
      </c>
      <c r="G43" s="8">
        <v>22</v>
      </c>
      <c r="H43" s="2"/>
      <c r="I43" s="2"/>
    </row>
    <row r="44" spans="2:9" x14ac:dyDescent="0.2">
      <c r="B44" s="8" t="s">
        <v>238</v>
      </c>
      <c r="C44" s="2" t="s">
        <v>237</v>
      </c>
      <c r="G44" s="8">
        <v>23</v>
      </c>
      <c r="H44" s="2" t="s">
        <v>11</v>
      </c>
      <c r="I44" s="14" t="s">
        <v>478</v>
      </c>
    </row>
    <row r="45" spans="2:9" x14ac:dyDescent="0.2">
      <c r="B45" s="8" t="s">
        <v>90</v>
      </c>
      <c r="C45" s="2" t="s">
        <v>89</v>
      </c>
      <c r="G45" s="8">
        <v>24</v>
      </c>
      <c r="H45" s="2" t="s">
        <v>12</v>
      </c>
      <c r="I45" s="2" t="s">
        <v>406</v>
      </c>
    </row>
    <row r="46" spans="2:9" x14ac:dyDescent="0.2">
      <c r="B46" s="8" t="s">
        <v>62</v>
      </c>
      <c r="C46" s="2" t="s">
        <v>61</v>
      </c>
      <c r="G46" s="8">
        <v>25</v>
      </c>
      <c r="H46" s="2" t="s">
        <v>5</v>
      </c>
      <c r="I46" s="2" t="s">
        <v>407</v>
      </c>
    </row>
    <row r="47" spans="2:9" x14ac:dyDescent="0.2">
      <c r="B47" s="8" t="s">
        <v>92</v>
      </c>
      <c r="C47" s="2" t="s">
        <v>91</v>
      </c>
      <c r="G47" s="8">
        <v>26</v>
      </c>
      <c r="H47" s="14" t="s">
        <v>461</v>
      </c>
      <c r="I47" s="14" t="s">
        <v>408</v>
      </c>
    </row>
    <row r="48" spans="2:9" x14ac:dyDescent="0.2">
      <c r="B48" s="8" t="s">
        <v>100</v>
      </c>
      <c r="C48" s="2" t="s">
        <v>99</v>
      </c>
      <c r="G48" s="8">
        <v>27</v>
      </c>
      <c r="H48" s="14" t="s">
        <v>480</v>
      </c>
      <c r="I48" s="14" t="s">
        <v>479</v>
      </c>
    </row>
    <row r="49" spans="2:9" x14ac:dyDescent="0.2">
      <c r="B49" s="8" t="s">
        <v>96</v>
      </c>
      <c r="C49" s="2" t="s">
        <v>95</v>
      </c>
      <c r="G49" s="8">
        <v>28</v>
      </c>
      <c r="H49" s="2" t="s">
        <v>391</v>
      </c>
      <c r="I49" s="14" t="s">
        <v>481</v>
      </c>
    </row>
    <row r="50" spans="2:9" x14ac:dyDescent="0.2">
      <c r="B50" s="8" t="s">
        <v>104</v>
      </c>
      <c r="C50" s="2" t="s">
        <v>103</v>
      </c>
      <c r="G50" s="8">
        <v>29</v>
      </c>
      <c r="H50" s="14" t="s">
        <v>353</v>
      </c>
      <c r="I50" s="14" t="s">
        <v>411</v>
      </c>
    </row>
    <row r="51" spans="2:9" x14ac:dyDescent="0.2">
      <c r="B51" s="6" t="s">
        <v>22</v>
      </c>
      <c r="C51" s="2" t="s">
        <v>21</v>
      </c>
      <c r="G51" s="8">
        <v>30</v>
      </c>
      <c r="H51" s="2" t="s">
        <v>9</v>
      </c>
      <c r="I51" s="14" t="s">
        <v>482</v>
      </c>
    </row>
    <row r="52" spans="2:9" x14ac:dyDescent="0.2">
      <c r="B52" s="8" t="s">
        <v>110</v>
      </c>
      <c r="C52" s="2" t="s">
        <v>109</v>
      </c>
      <c r="G52" s="8">
        <v>31</v>
      </c>
      <c r="H52" s="2" t="s">
        <v>354</v>
      </c>
      <c r="I52" s="14" t="s">
        <v>483</v>
      </c>
    </row>
    <row r="53" spans="2:9" x14ac:dyDescent="0.2">
      <c r="B53" s="8" t="s">
        <v>206</v>
      </c>
      <c r="C53" s="2" t="s">
        <v>205</v>
      </c>
      <c r="G53" s="8">
        <v>32</v>
      </c>
      <c r="H53" s="15" t="s">
        <v>425</v>
      </c>
      <c r="I53" s="15" t="s">
        <v>426</v>
      </c>
    </row>
    <row r="54" spans="2:9" x14ac:dyDescent="0.2">
      <c r="B54" s="8" t="s">
        <v>114</v>
      </c>
      <c r="C54" s="2" t="s">
        <v>113</v>
      </c>
      <c r="G54" s="8">
        <v>33</v>
      </c>
      <c r="H54" s="2" t="s">
        <v>413</v>
      </c>
      <c r="I54" s="14" t="s">
        <v>484</v>
      </c>
    </row>
    <row r="55" spans="2:9" x14ac:dyDescent="0.2">
      <c r="B55" s="8" t="s">
        <v>116</v>
      </c>
      <c r="C55" s="2" t="s">
        <v>115</v>
      </c>
      <c r="G55" s="8">
        <v>34</v>
      </c>
      <c r="H55" s="2" t="s">
        <v>356</v>
      </c>
      <c r="I55" s="2" t="s">
        <v>414</v>
      </c>
    </row>
    <row r="56" spans="2:9" x14ac:dyDescent="0.2">
      <c r="B56" s="8" t="s">
        <v>120</v>
      </c>
      <c r="C56" s="2" t="s">
        <v>119</v>
      </c>
      <c r="G56" s="8">
        <v>35</v>
      </c>
      <c r="H56" s="2" t="s">
        <v>2</v>
      </c>
      <c r="I56" s="2" t="s">
        <v>415</v>
      </c>
    </row>
    <row r="57" spans="2:9" x14ac:dyDescent="0.2">
      <c r="B57" s="8" t="s">
        <v>118</v>
      </c>
      <c r="C57" s="2" t="s">
        <v>117</v>
      </c>
      <c r="G57" s="8">
        <v>36</v>
      </c>
      <c r="H57" s="2" t="s">
        <v>352</v>
      </c>
      <c r="I57" s="2" t="s">
        <v>416</v>
      </c>
    </row>
    <row r="58" spans="2:9" x14ac:dyDescent="0.2">
      <c r="B58" s="8" t="s">
        <v>244</v>
      </c>
      <c r="C58" s="2" t="s">
        <v>243</v>
      </c>
      <c r="G58" s="8">
        <v>37</v>
      </c>
      <c r="H58" s="2" t="s">
        <v>362</v>
      </c>
      <c r="I58" s="2" t="s">
        <v>417</v>
      </c>
    </row>
    <row r="59" spans="2:9" x14ac:dyDescent="0.2">
      <c r="B59" s="8" t="s">
        <v>166</v>
      </c>
      <c r="C59" s="2" t="s">
        <v>165</v>
      </c>
      <c r="G59" s="8">
        <v>38</v>
      </c>
      <c r="H59" s="2" t="s">
        <v>350</v>
      </c>
      <c r="I59" s="2" t="s">
        <v>350</v>
      </c>
    </row>
    <row r="60" spans="2:9" x14ac:dyDescent="0.2">
      <c r="B60" s="8" t="s">
        <v>124</v>
      </c>
      <c r="C60" s="2" t="s">
        <v>123</v>
      </c>
      <c r="G60" s="8">
        <v>39</v>
      </c>
      <c r="H60" s="2" t="s">
        <v>362</v>
      </c>
      <c r="I60" s="2" t="s">
        <v>417</v>
      </c>
    </row>
    <row r="61" spans="2:9" x14ac:dyDescent="0.2">
      <c r="B61" s="8" t="s">
        <v>126</v>
      </c>
      <c r="C61" s="2" t="s">
        <v>125</v>
      </c>
      <c r="G61" s="8">
        <v>40</v>
      </c>
      <c r="H61" s="2" t="s">
        <v>351</v>
      </c>
      <c r="I61" s="2" t="s">
        <v>351</v>
      </c>
    </row>
    <row r="62" spans="2:9" x14ac:dyDescent="0.2">
      <c r="B62" s="8" t="s">
        <v>94</v>
      </c>
      <c r="C62" s="2" t="s">
        <v>93</v>
      </c>
      <c r="G62" s="8">
        <v>41</v>
      </c>
      <c r="H62" s="14" t="s">
        <v>485</v>
      </c>
      <c r="I62" s="14" t="s">
        <v>486</v>
      </c>
    </row>
    <row r="63" spans="2:9" x14ac:dyDescent="0.2">
      <c r="B63" s="8" t="s">
        <v>132</v>
      </c>
      <c r="C63" s="2" t="s">
        <v>131</v>
      </c>
      <c r="G63" s="8">
        <v>42</v>
      </c>
      <c r="H63" s="15" t="s">
        <v>10</v>
      </c>
      <c r="I63" s="15" t="s">
        <v>418</v>
      </c>
    </row>
    <row r="64" spans="2:9" x14ac:dyDescent="0.2">
      <c r="B64" s="8" t="s">
        <v>250</v>
      </c>
      <c r="C64" s="2" t="s">
        <v>249</v>
      </c>
      <c r="G64" s="8">
        <v>43</v>
      </c>
      <c r="H64" s="2" t="s">
        <v>3</v>
      </c>
      <c r="I64" s="2" t="s">
        <v>404</v>
      </c>
    </row>
    <row r="65" spans="2:9" x14ac:dyDescent="0.2">
      <c r="B65" s="8" t="s">
        <v>134</v>
      </c>
      <c r="C65" s="2" t="s">
        <v>133</v>
      </c>
      <c r="G65" s="8">
        <v>44</v>
      </c>
      <c r="H65" s="2" t="s">
        <v>11</v>
      </c>
      <c r="I65" s="2" t="s">
        <v>405</v>
      </c>
    </row>
    <row r="66" spans="2:9" x14ac:dyDescent="0.2">
      <c r="B66" s="8" t="s">
        <v>136</v>
      </c>
      <c r="C66" s="2" t="s">
        <v>135</v>
      </c>
      <c r="G66" s="8">
        <v>45</v>
      </c>
      <c r="H66" s="2" t="s">
        <v>12</v>
      </c>
      <c r="I66" s="2" t="s">
        <v>406</v>
      </c>
    </row>
    <row r="67" spans="2:9" x14ac:dyDescent="0.2">
      <c r="B67" s="8" t="s">
        <v>172</v>
      </c>
      <c r="C67" s="2" t="s">
        <v>171</v>
      </c>
      <c r="G67" s="8">
        <v>46</v>
      </c>
      <c r="H67" s="2" t="s">
        <v>5</v>
      </c>
      <c r="I67" s="14" t="s">
        <v>407</v>
      </c>
    </row>
    <row r="68" spans="2:9" x14ac:dyDescent="0.2">
      <c r="B68" s="8" t="s">
        <v>88</v>
      </c>
      <c r="C68" s="2" t="s">
        <v>87</v>
      </c>
      <c r="G68" s="8">
        <v>47</v>
      </c>
      <c r="H68" s="2" t="s">
        <v>357</v>
      </c>
      <c r="I68" s="14" t="s">
        <v>409</v>
      </c>
    </row>
    <row r="69" spans="2:9" x14ac:dyDescent="0.2">
      <c r="B69" s="8" t="s">
        <v>128</v>
      </c>
      <c r="C69" s="2" t="s">
        <v>127</v>
      </c>
      <c r="G69" s="8">
        <v>48</v>
      </c>
      <c r="H69" s="2" t="s">
        <v>391</v>
      </c>
      <c r="I69" s="2" t="s">
        <v>410</v>
      </c>
    </row>
    <row r="70" spans="2:9" x14ac:dyDescent="0.2">
      <c r="B70" s="8" t="s">
        <v>122</v>
      </c>
      <c r="C70" s="2" t="s">
        <v>121</v>
      </c>
      <c r="G70" s="8">
        <v>49</v>
      </c>
      <c r="H70" s="2" t="s">
        <v>358</v>
      </c>
      <c r="I70" s="14" t="s">
        <v>487</v>
      </c>
    </row>
    <row r="71" spans="2:9" x14ac:dyDescent="0.2">
      <c r="B71" s="8" t="s">
        <v>260</v>
      </c>
      <c r="C71" s="2" t="s">
        <v>259</v>
      </c>
      <c r="G71" s="8">
        <v>50</v>
      </c>
      <c r="H71" s="15" t="s">
        <v>355</v>
      </c>
      <c r="I71" s="15" t="s">
        <v>412</v>
      </c>
    </row>
    <row r="72" spans="2:9" x14ac:dyDescent="0.2">
      <c r="B72" s="8" t="s">
        <v>214</v>
      </c>
      <c r="C72" s="2" t="s">
        <v>213</v>
      </c>
      <c r="G72" s="8">
        <v>51</v>
      </c>
      <c r="H72" s="2" t="s">
        <v>359</v>
      </c>
      <c r="I72" s="2" t="s">
        <v>419</v>
      </c>
    </row>
    <row r="73" spans="2:9" x14ac:dyDescent="0.2">
      <c r="B73" s="8" t="s">
        <v>142</v>
      </c>
      <c r="C73" s="2" t="s">
        <v>141</v>
      </c>
      <c r="G73" s="8">
        <v>52</v>
      </c>
      <c r="H73" s="2" t="s">
        <v>353</v>
      </c>
      <c r="I73" s="2" t="s">
        <v>411</v>
      </c>
    </row>
    <row r="74" spans="2:9" x14ac:dyDescent="0.2">
      <c r="B74" s="8" t="s">
        <v>146</v>
      </c>
      <c r="C74" s="2" t="s">
        <v>145</v>
      </c>
      <c r="G74" s="8">
        <v>53</v>
      </c>
      <c r="H74" s="14" t="s">
        <v>488</v>
      </c>
      <c r="I74" s="14" t="s">
        <v>489</v>
      </c>
    </row>
    <row r="75" spans="2:9" x14ac:dyDescent="0.2">
      <c r="B75" s="8" t="s">
        <v>144</v>
      </c>
      <c r="C75" s="2" t="s">
        <v>143</v>
      </c>
      <c r="G75" s="8">
        <v>54</v>
      </c>
      <c r="H75" s="2" t="s">
        <v>360</v>
      </c>
      <c r="I75" s="2" t="s">
        <v>420</v>
      </c>
    </row>
    <row r="76" spans="2:9" x14ac:dyDescent="0.2">
      <c r="B76" s="8" t="s">
        <v>140</v>
      </c>
      <c r="C76" s="2" t="s">
        <v>139</v>
      </c>
      <c r="G76" s="8">
        <v>55</v>
      </c>
      <c r="H76" s="14" t="s">
        <v>458</v>
      </c>
      <c r="I76" s="2" t="s">
        <v>421</v>
      </c>
    </row>
    <row r="77" spans="2:9" x14ac:dyDescent="0.2">
      <c r="B77" s="8" t="s">
        <v>148</v>
      </c>
      <c r="C77" s="2" t="s">
        <v>147</v>
      </c>
      <c r="G77" s="8">
        <v>56</v>
      </c>
      <c r="H77" s="2" t="s">
        <v>2</v>
      </c>
      <c r="I77" s="2" t="s">
        <v>415</v>
      </c>
    </row>
    <row r="78" spans="2:9" x14ac:dyDescent="0.2">
      <c r="B78" s="8" t="s">
        <v>150</v>
      </c>
      <c r="C78" s="2" t="s">
        <v>149</v>
      </c>
      <c r="G78" s="8">
        <v>57</v>
      </c>
      <c r="H78" s="2" t="s">
        <v>361</v>
      </c>
      <c r="I78" s="2" t="s">
        <v>422</v>
      </c>
    </row>
    <row r="79" spans="2:9" x14ac:dyDescent="0.2">
      <c r="B79" s="8" t="s">
        <v>340</v>
      </c>
      <c r="C79" s="2" t="s">
        <v>339</v>
      </c>
      <c r="G79" s="8">
        <v>58</v>
      </c>
      <c r="H79" s="2" t="s">
        <v>350</v>
      </c>
      <c r="I79" s="2" t="s">
        <v>350</v>
      </c>
    </row>
    <row r="80" spans="2:9" x14ac:dyDescent="0.2">
      <c r="B80" s="8" t="s">
        <v>152</v>
      </c>
      <c r="C80" s="2" t="s">
        <v>151</v>
      </c>
      <c r="G80" s="8">
        <v>59</v>
      </c>
      <c r="H80" s="2" t="s">
        <v>363</v>
      </c>
      <c r="I80" s="2" t="s">
        <v>423</v>
      </c>
    </row>
    <row r="81" spans="2:9" x14ac:dyDescent="0.2">
      <c r="B81" s="8" t="s">
        <v>278</v>
      </c>
      <c r="C81" s="2" t="s">
        <v>277</v>
      </c>
      <c r="G81" s="8">
        <v>60</v>
      </c>
      <c r="H81" s="2" t="s">
        <v>362</v>
      </c>
      <c r="I81" s="2" t="s">
        <v>417</v>
      </c>
    </row>
    <row r="82" spans="2:9" x14ac:dyDescent="0.2">
      <c r="B82" s="8" t="s">
        <v>256</v>
      </c>
      <c r="C82" s="2" t="s">
        <v>255</v>
      </c>
      <c r="G82" s="8">
        <v>61</v>
      </c>
      <c r="H82" s="2" t="s">
        <v>351</v>
      </c>
      <c r="I82" s="2" t="s">
        <v>351</v>
      </c>
    </row>
    <row r="83" spans="2:9" x14ac:dyDescent="0.2">
      <c r="B83" s="8" t="s">
        <v>78</v>
      </c>
      <c r="C83" s="2" t="s">
        <v>77</v>
      </c>
      <c r="G83" s="8">
        <v>62</v>
      </c>
      <c r="H83" s="14" t="s">
        <v>490</v>
      </c>
      <c r="I83" s="14" t="s">
        <v>492</v>
      </c>
    </row>
    <row r="84" spans="2:9" x14ac:dyDescent="0.2">
      <c r="B84" s="8" t="s">
        <v>224</v>
      </c>
      <c r="C84" s="2" t="s">
        <v>223</v>
      </c>
      <c r="G84" s="8">
        <v>63</v>
      </c>
      <c r="H84" s="14" t="s">
        <v>450</v>
      </c>
      <c r="I84" s="14" t="s">
        <v>491</v>
      </c>
    </row>
    <row r="85" spans="2:9" x14ac:dyDescent="0.2">
      <c r="B85" s="8" t="s">
        <v>336</v>
      </c>
      <c r="C85" s="2" t="s">
        <v>335</v>
      </c>
      <c r="G85" s="8"/>
      <c r="H85" s="2"/>
      <c r="I85" s="2"/>
    </row>
    <row r="86" spans="2:9" x14ac:dyDescent="0.2">
      <c r="B86" s="8" t="s">
        <v>158</v>
      </c>
      <c r="C86" s="2" t="s">
        <v>157</v>
      </c>
      <c r="G86" s="13"/>
      <c r="H86" s="2"/>
      <c r="I86" s="2"/>
    </row>
    <row r="87" spans="2:9" x14ac:dyDescent="0.2">
      <c r="B87" s="8" t="s">
        <v>66</v>
      </c>
      <c r="C87" s="2" t="s">
        <v>65</v>
      </c>
      <c r="G87" s="13"/>
      <c r="H87" s="2"/>
      <c r="I87" s="2"/>
    </row>
    <row r="88" spans="2:9" x14ac:dyDescent="0.2">
      <c r="B88" s="8" t="s">
        <v>303</v>
      </c>
      <c r="C88" s="2" t="s">
        <v>302</v>
      </c>
      <c r="G88" s="13"/>
      <c r="H88" s="2"/>
      <c r="I88" s="2"/>
    </row>
    <row r="89" spans="2:9" x14ac:dyDescent="0.2">
      <c r="B89" s="8" t="s">
        <v>156</v>
      </c>
      <c r="C89" s="2" t="s">
        <v>155</v>
      </c>
      <c r="G89" s="13"/>
      <c r="H89" s="2"/>
      <c r="I89" s="2"/>
    </row>
    <row r="90" spans="2:9" x14ac:dyDescent="0.2">
      <c r="B90" s="8" t="s">
        <v>168</v>
      </c>
      <c r="C90" s="2" t="s">
        <v>167</v>
      </c>
      <c r="G90" s="13"/>
      <c r="H90" s="2"/>
      <c r="I90" s="2"/>
    </row>
    <row r="91" spans="2:9" x14ac:dyDescent="0.2">
      <c r="B91" s="8" t="s">
        <v>286</v>
      </c>
      <c r="C91" s="2" t="s">
        <v>285</v>
      </c>
      <c r="G91" s="13"/>
      <c r="H91" s="2"/>
      <c r="I91" s="2"/>
    </row>
    <row r="92" spans="2:9" x14ac:dyDescent="0.2">
      <c r="B92" s="8" t="s">
        <v>176</v>
      </c>
      <c r="C92" s="2" t="s">
        <v>175</v>
      </c>
      <c r="G92" s="13"/>
      <c r="H92" s="2"/>
      <c r="I92" s="2"/>
    </row>
    <row r="93" spans="2:9" x14ac:dyDescent="0.2">
      <c r="B93" s="8" t="s">
        <v>184</v>
      </c>
      <c r="C93" s="2" t="s">
        <v>183</v>
      </c>
      <c r="G93" s="13"/>
      <c r="H93" s="2"/>
      <c r="I93" s="2"/>
    </row>
    <row r="94" spans="2:9" x14ac:dyDescent="0.2">
      <c r="B94" s="8" t="s">
        <v>182</v>
      </c>
      <c r="C94" s="2" t="s">
        <v>181</v>
      </c>
      <c r="G94" s="13"/>
      <c r="H94" s="2"/>
      <c r="I94" s="2"/>
    </row>
    <row r="95" spans="2:9" x14ac:dyDescent="0.2">
      <c r="B95" s="8" t="s">
        <v>178</v>
      </c>
      <c r="C95" s="2" t="s">
        <v>177</v>
      </c>
      <c r="G95" s="13"/>
      <c r="H95" s="2"/>
      <c r="I95" s="2"/>
    </row>
    <row r="96" spans="2:9" x14ac:dyDescent="0.2">
      <c r="B96" s="8" t="s">
        <v>198</v>
      </c>
      <c r="C96" s="2" t="s">
        <v>197</v>
      </c>
      <c r="G96" s="13"/>
      <c r="H96" s="2"/>
      <c r="I96" s="2"/>
    </row>
    <row r="97" spans="2:9" x14ac:dyDescent="0.2">
      <c r="B97" s="8" t="s">
        <v>196</v>
      </c>
      <c r="C97" s="2" t="s">
        <v>195</v>
      </c>
      <c r="G97" s="13"/>
      <c r="H97" s="2"/>
      <c r="I97" s="2"/>
    </row>
    <row r="98" spans="2:9" x14ac:dyDescent="0.2">
      <c r="B98" s="8" t="s">
        <v>186</v>
      </c>
      <c r="C98" s="2" t="s">
        <v>185</v>
      </c>
      <c r="G98" s="13"/>
      <c r="H98" s="2"/>
      <c r="I98" s="2"/>
    </row>
    <row r="99" spans="2:9" x14ac:dyDescent="0.2">
      <c r="B99" s="8" t="s">
        <v>98</v>
      </c>
      <c r="C99" s="2" t="s">
        <v>97</v>
      </c>
      <c r="G99" s="13"/>
      <c r="H99" s="2"/>
      <c r="I99" s="2"/>
    </row>
    <row r="100" spans="2:9" x14ac:dyDescent="0.2">
      <c r="B100" s="8" t="s">
        <v>164</v>
      </c>
      <c r="C100" s="2" t="s">
        <v>163</v>
      </c>
      <c r="G100" s="13"/>
      <c r="H100" s="2"/>
      <c r="I100" s="2"/>
    </row>
    <row r="101" spans="2:9" x14ac:dyDescent="0.2">
      <c r="B101" s="8" t="s">
        <v>307</v>
      </c>
      <c r="C101" s="2" t="s">
        <v>306</v>
      </c>
      <c r="G101" s="13"/>
      <c r="H101" s="2"/>
      <c r="I101" s="2"/>
    </row>
    <row r="102" spans="2:9" x14ac:dyDescent="0.2">
      <c r="B102" s="8" t="s">
        <v>236</v>
      </c>
      <c r="C102" s="2" t="s">
        <v>235</v>
      </c>
      <c r="G102" s="13"/>
      <c r="H102" s="2"/>
      <c r="I102" s="2"/>
    </row>
    <row r="103" spans="2:9" x14ac:dyDescent="0.2">
      <c r="B103" s="8" t="s">
        <v>230</v>
      </c>
      <c r="C103" s="2" t="s">
        <v>229</v>
      </c>
      <c r="G103" s="13"/>
      <c r="H103" s="2"/>
      <c r="I103" s="2"/>
    </row>
    <row r="104" spans="2:9" x14ac:dyDescent="0.2">
      <c r="B104" s="8" t="s">
        <v>190</v>
      </c>
      <c r="C104" s="2" t="s">
        <v>189</v>
      </c>
      <c r="G104" s="13"/>
      <c r="H104" s="2"/>
      <c r="I104" s="2"/>
    </row>
    <row r="105" spans="2:9" x14ac:dyDescent="0.2">
      <c r="B105" s="8" t="s">
        <v>258</v>
      </c>
      <c r="C105" s="2" t="s">
        <v>257</v>
      </c>
      <c r="G105" s="13"/>
      <c r="H105" s="2"/>
      <c r="I105" s="2"/>
    </row>
    <row r="106" spans="2:9" x14ac:dyDescent="0.2">
      <c r="B106" s="8" t="s">
        <v>160</v>
      </c>
      <c r="C106" s="2" t="s">
        <v>159</v>
      </c>
      <c r="G106" s="13"/>
      <c r="H106" s="2"/>
      <c r="I106" s="2"/>
    </row>
    <row r="107" spans="2:9" x14ac:dyDescent="0.2">
      <c r="B107" s="8" t="s">
        <v>192</v>
      </c>
      <c r="C107" s="2" t="s">
        <v>191</v>
      </c>
      <c r="G107" s="13"/>
      <c r="H107" s="2"/>
      <c r="I107" s="2"/>
    </row>
    <row r="108" spans="2:9" x14ac:dyDescent="0.2">
      <c r="B108" s="8" t="s">
        <v>194</v>
      </c>
      <c r="C108" s="2" t="s">
        <v>193</v>
      </c>
      <c r="G108" s="13"/>
      <c r="H108" s="2"/>
      <c r="I108" s="2"/>
    </row>
    <row r="109" spans="2:9" x14ac:dyDescent="0.2">
      <c r="B109" s="8" t="s">
        <v>188</v>
      </c>
      <c r="C109" s="2" t="s">
        <v>187</v>
      </c>
      <c r="G109" s="13"/>
      <c r="H109" s="2"/>
      <c r="I109" s="2"/>
    </row>
    <row r="110" spans="2:9" x14ac:dyDescent="0.2">
      <c r="B110" s="8" t="s">
        <v>200</v>
      </c>
      <c r="C110" s="2" t="s">
        <v>199</v>
      </c>
      <c r="G110" s="13"/>
      <c r="H110" s="2"/>
      <c r="I110" s="2"/>
    </row>
    <row r="111" spans="2:9" x14ac:dyDescent="0.2">
      <c r="B111" s="8" t="s">
        <v>208</v>
      </c>
      <c r="C111" s="2" t="s">
        <v>207</v>
      </c>
      <c r="G111" s="13"/>
      <c r="H111" s="2"/>
      <c r="I111" s="2"/>
    </row>
    <row r="112" spans="2:9" x14ac:dyDescent="0.2">
      <c r="B112" s="8" t="s">
        <v>204</v>
      </c>
      <c r="C112" s="2" t="s">
        <v>203</v>
      </c>
      <c r="G112" s="13"/>
      <c r="H112" s="2"/>
      <c r="I112" s="2"/>
    </row>
    <row r="113" spans="2:9" x14ac:dyDescent="0.2">
      <c r="B113" s="8" t="s">
        <v>84</v>
      </c>
      <c r="C113" s="2" t="s">
        <v>83</v>
      </c>
      <c r="G113" s="13"/>
      <c r="H113" s="2"/>
      <c r="I113" s="2"/>
    </row>
    <row r="114" spans="2:9" x14ac:dyDescent="0.2">
      <c r="B114" s="8" t="s">
        <v>226</v>
      </c>
      <c r="C114" s="2" t="s">
        <v>225</v>
      </c>
      <c r="G114" s="13"/>
      <c r="H114" s="2"/>
      <c r="I114" s="2"/>
    </row>
    <row r="115" spans="2:9" x14ac:dyDescent="0.2">
      <c r="B115" s="8" t="s">
        <v>210</v>
      </c>
      <c r="C115" s="2" t="s">
        <v>209</v>
      </c>
      <c r="G115" s="13"/>
      <c r="H115" s="2"/>
      <c r="I115" s="2"/>
    </row>
    <row r="116" spans="2:9" x14ac:dyDescent="0.2">
      <c r="B116" s="8" t="s">
        <v>220</v>
      </c>
      <c r="C116" s="2" t="s">
        <v>219</v>
      </c>
      <c r="G116" s="13"/>
      <c r="H116" s="2"/>
      <c r="I116" s="2"/>
    </row>
    <row r="117" spans="2:9" x14ac:dyDescent="0.2">
      <c r="B117" s="8" t="s">
        <v>254</v>
      </c>
      <c r="C117" s="2" t="s">
        <v>253</v>
      </c>
      <c r="G117" s="13"/>
      <c r="H117" s="2"/>
      <c r="I117" s="2"/>
    </row>
    <row r="118" spans="2:9" x14ac:dyDescent="0.2">
      <c r="B118" s="8" t="s">
        <v>40</v>
      </c>
      <c r="C118" s="2" t="s">
        <v>39</v>
      </c>
      <c r="G118" s="13"/>
      <c r="H118" s="2"/>
      <c r="I118" s="2"/>
    </row>
    <row r="119" spans="2:9" x14ac:dyDescent="0.2">
      <c r="B119" s="8" t="s">
        <v>228</v>
      </c>
      <c r="C119" s="2" t="s">
        <v>227</v>
      </c>
      <c r="G119" s="13"/>
      <c r="H119" s="2"/>
      <c r="I119" s="2"/>
    </row>
    <row r="120" spans="2:9" x14ac:dyDescent="0.2">
      <c r="B120" s="8" t="s">
        <v>154</v>
      </c>
      <c r="C120" s="2" t="s">
        <v>153</v>
      </c>
      <c r="G120" s="13"/>
      <c r="H120" s="2"/>
      <c r="I120" s="2"/>
    </row>
    <row r="121" spans="2:9" x14ac:dyDescent="0.2">
      <c r="B121" s="8" t="s">
        <v>242</v>
      </c>
      <c r="C121" s="2" t="s">
        <v>241</v>
      </c>
      <c r="G121" s="13"/>
      <c r="H121" s="2"/>
      <c r="I121" s="2"/>
    </row>
    <row r="122" spans="2:9" x14ac:dyDescent="0.2">
      <c r="B122" s="8" t="s">
        <v>234</v>
      </c>
      <c r="C122" s="2" t="s">
        <v>233</v>
      </c>
      <c r="G122" s="13"/>
      <c r="H122" s="2"/>
      <c r="I122" s="2"/>
    </row>
    <row r="123" spans="2:9" x14ac:dyDescent="0.2">
      <c r="B123" s="8" t="s">
        <v>348</v>
      </c>
      <c r="C123" s="2" t="s">
        <v>347</v>
      </c>
      <c r="G123" s="13"/>
      <c r="H123" s="2"/>
      <c r="I123" s="2"/>
    </row>
    <row r="124" spans="2:9" x14ac:dyDescent="0.2">
      <c r="B124" s="8" t="s">
        <v>130</v>
      </c>
      <c r="C124" s="2" t="s">
        <v>129</v>
      </c>
      <c r="G124" s="13"/>
      <c r="H124" s="2"/>
      <c r="I124" s="2"/>
    </row>
    <row r="125" spans="2:9" x14ac:dyDescent="0.2">
      <c r="B125" s="8" t="s">
        <v>248</v>
      </c>
      <c r="C125" s="2" t="s">
        <v>247</v>
      </c>
      <c r="G125" s="13"/>
      <c r="H125" s="2"/>
      <c r="I125" s="2"/>
    </row>
    <row r="126" spans="2:9" x14ac:dyDescent="0.2">
      <c r="B126" s="8" t="s">
        <v>216</v>
      </c>
      <c r="C126" s="2" t="s">
        <v>215</v>
      </c>
      <c r="G126" s="13"/>
      <c r="H126" s="2"/>
      <c r="I126" s="2"/>
    </row>
    <row r="127" spans="2:9" x14ac:dyDescent="0.2">
      <c r="B127" s="8" t="s">
        <v>270</v>
      </c>
      <c r="C127" s="2" t="s">
        <v>269</v>
      </c>
      <c r="G127" s="13"/>
      <c r="H127" s="2"/>
      <c r="I127" s="2"/>
    </row>
    <row r="128" spans="2:9" x14ac:dyDescent="0.2">
      <c r="B128" s="8" t="s">
        <v>262</v>
      </c>
      <c r="C128" s="2" t="s">
        <v>261</v>
      </c>
      <c r="G128" s="13"/>
      <c r="H128" s="2"/>
      <c r="I128" s="2"/>
    </row>
    <row r="129" spans="2:9" x14ac:dyDescent="0.2">
      <c r="B129" s="8" t="s">
        <v>264</v>
      </c>
      <c r="C129" s="2" t="s">
        <v>263</v>
      </c>
      <c r="G129" s="13"/>
      <c r="H129" s="2"/>
      <c r="I129" s="2"/>
    </row>
    <row r="130" spans="2:9" x14ac:dyDescent="0.2">
      <c r="B130" s="8" t="s">
        <v>268</v>
      </c>
      <c r="C130" s="2" t="s">
        <v>267</v>
      </c>
      <c r="G130" s="13"/>
      <c r="H130" s="2"/>
      <c r="I130" s="2"/>
    </row>
    <row r="131" spans="2:9" x14ac:dyDescent="0.2">
      <c r="B131" s="8" t="s">
        <v>276</v>
      </c>
      <c r="C131" s="2" t="s">
        <v>275</v>
      </c>
      <c r="G131" s="13"/>
      <c r="H131" s="2"/>
      <c r="I131" s="2"/>
    </row>
    <row r="132" spans="2:9" x14ac:dyDescent="0.2">
      <c r="B132" s="8" t="s">
        <v>272</v>
      </c>
      <c r="C132" s="2" t="s">
        <v>271</v>
      </c>
      <c r="G132" s="13"/>
      <c r="H132" s="2"/>
      <c r="I132" s="2"/>
    </row>
    <row r="133" spans="2:9" x14ac:dyDescent="0.2">
      <c r="B133" s="8" t="s">
        <v>288</v>
      </c>
      <c r="C133" s="2" t="s">
        <v>287</v>
      </c>
      <c r="G133" s="13"/>
      <c r="H133" s="2"/>
      <c r="I133" s="2"/>
    </row>
    <row r="134" spans="2:9" x14ac:dyDescent="0.2">
      <c r="B134" s="8" t="s">
        <v>292</v>
      </c>
      <c r="C134" s="2" t="s">
        <v>291</v>
      </c>
      <c r="G134" s="13"/>
      <c r="H134" s="2"/>
      <c r="I134" s="2"/>
    </row>
    <row r="135" spans="2:9" x14ac:dyDescent="0.2">
      <c r="B135" s="8" t="s">
        <v>274</v>
      </c>
      <c r="C135" s="2" t="s">
        <v>273</v>
      </c>
      <c r="G135" s="13"/>
      <c r="H135" s="2"/>
      <c r="I135" s="2"/>
    </row>
    <row r="136" spans="2:9" x14ac:dyDescent="0.2">
      <c r="B136" s="8" t="s">
        <v>266</v>
      </c>
      <c r="C136" s="2" t="s">
        <v>265</v>
      </c>
      <c r="G136" s="13"/>
      <c r="H136" s="2"/>
      <c r="I136" s="2"/>
    </row>
    <row r="137" spans="2:9" x14ac:dyDescent="0.2">
      <c r="B137" s="8" t="s">
        <v>174</v>
      </c>
      <c r="C137" s="2" t="s">
        <v>173</v>
      </c>
      <c r="G137" s="13"/>
      <c r="H137" s="2"/>
      <c r="I137" s="2"/>
    </row>
    <row r="138" spans="2:9" x14ac:dyDescent="0.2">
      <c r="B138" s="8" t="s">
        <v>280</v>
      </c>
      <c r="C138" s="2" t="s">
        <v>279</v>
      </c>
      <c r="G138" s="13"/>
      <c r="H138" s="2"/>
      <c r="I138" s="2"/>
    </row>
    <row r="139" spans="2:9" x14ac:dyDescent="0.2">
      <c r="B139" s="8" t="s">
        <v>290</v>
      </c>
      <c r="C139" s="2" t="s">
        <v>289</v>
      </c>
      <c r="G139" s="13"/>
      <c r="H139" s="2"/>
      <c r="I139" s="2"/>
    </row>
    <row r="140" spans="2:9" x14ac:dyDescent="0.2">
      <c r="B140" s="8" t="s">
        <v>284</v>
      </c>
      <c r="C140" s="2" t="s">
        <v>283</v>
      </c>
      <c r="G140" s="13"/>
      <c r="H140" s="2"/>
      <c r="I140" s="2"/>
    </row>
    <row r="141" spans="2:9" x14ac:dyDescent="0.2">
      <c r="B141" s="8" t="s">
        <v>102</v>
      </c>
      <c r="C141" s="2" t="s">
        <v>101</v>
      </c>
      <c r="G141" s="13"/>
      <c r="H141" s="2"/>
      <c r="I141" s="2"/>
    </row>
    <row r="142" spans="2:9" x14ac:dyDescent="0.2">
      <c r="B142" s="8" t="s">
        <v>112</v>
      </c>
      <c r="C142" s="2" t="s">
        <v>111</v>
      </c>
      <c r="G142" s="13"/>
      <c r="H142" s="2"/>
      <c r="I142" s="2"/>
    </row>
    <row r="143" spans="2:9" x14ac:dyDescent="0.2">
      <c r="B143" s="8" t="s">
        <v>295</v>
      </c>
      <c r="C143" s="2" t="s">
        <v>294</v>
      </c>
      <c r="G143" s="13"/>
      <c r="H143" s="2"/>
      <c r="I143" s="2"/>
    </row>
    <row r="144" spans="2:9" x14ac:dyDescent="0.2">
      <c r="B144" s="8" t="s">
        <v>180</v>
      </c>
      <c r="C144" s="2" t="s">
        <v>179</v>
      </c>
      <c r="G144" s="13"/>
      <c r="H144" s="2"/>
      <c r="I144" s="2"/>
    </row>
    <row r="145" spans="2:9" x14ac:dyDescent="0.2">
      <c r="B145" s="8" t="s">
        <v>38</v>
      </c>
      <c r="C145" s="2" t="s">
        <v>37</v>
      </c>
      <c r="G145" s="13"/>
      <c r="H145" s="2"/>
      <c r="I145" s="2"/>
    </row>
    <row r="146" spans="2:9" x14ac:dyDescent="0.2">
      <c r="B146" s="8" t="s">
        <v>282</v>
      </c>
      <c r="C146" s="2" t="s">
        <v>281</v>
      </c>
      <c r="G146" s="13"/>
      <c r="H146" s="2"/>
      <c r="I146" s="2"/>
    </row>
    <row r="147" spans="2:9" x14ac:dyDescent="0.2">
      <c r="B147" s="8" t="s">
        <v>313</v>
      </c>
      <c r="C147" s="2" t="s">
        <v>312</v>
      </c>
      <c r="G147" s="13"/>
      <c r="H147" s="2"/>
      <c r="I147" s="2"/>
    </row>
    <row r="148" spans="2:9" x14ac:dyDescent="0.2">
      <c r="B148" s="8" t="s">
        <v>309</v>
      </c>
      <c r="C148" s="2" t="s">
        <v>308</v>
      </c>
      <c r="G148" s="13"/>
      <c r="H148" s="2"/>
      <c r="I148" s="2"/>
    </row>
    <row r="149" spans="2:9" x14ac:dyDescent="0.2">
      <c r="B149" s="8" t="s">
        <v>232</v>
      </c>
      <c r="C149" s="2" t="s">
        <v>231</v>
      </c>
      <c r="G149" s="13"/>
      <c r="H149" s="2"/>
      <c r="I149" s="2"/>
    </row>
    <row r="150" spans="2:9" x14ac:dyDescent="0.2">
      <c r="B150" s="8" t="s">
        <v>311</v>
      </c>
      <c r="C150" s="2" t="s">
        <v>310</v>
      </c>
      <c r="G150" s="13"/>
      <c r="H150" s="2"/>
      <c r="I150" s="2"/>
    </row>
    <row r="151" spans="2:9" x14ac:dyDescent="0.2">
      <c r="B151" s="8" t="s">
        <v>305</v>
      </c>
      <c r="C151" s="2" t="s">
        <v>304</v>
      </c>
      <c r="G151" s="13"/>
      <c r="H151" s="2"/>
      <c r="I151" s="2"/>
    </row>
    <row r="152" spans="2:9" x14ac:dyDescent="0.2">
      <c r="B152" s="8" t="s">
        <v>218</v>
      </c>
      <c r="C152" s="2" t="s">
        <v>217</v>
      </c>
      <c r="G152" s="13"/>
      <c r="H152" s="2"/>
      <c r="I152" s="2"/>
    </row>
    <row r="153" spans="2:9" x14ac:dyDescent="0.2">
      <c r="B153" s="8" t="s">
        <v>301</v>
      </c>
      <c r="C153" s="2" t="s">
        <v>300</v>
      </c>
      <c r="G153" s="13"/>
      <c r="H153" s="2"/>
      <c r="I153" s="2"/>
    </row>
    <row r="154" spans="2:9" x14ac:dyDescent="0.2">
      <c r="B154" s="8" t="s">
        <v>138</v>
      </c>
      <c r="C154" s="2" t="s">
        <v>137</v>
      </c>
      <c r="G154" s="13"/>
      <c r="H154" s="2"/>
      <c r="I154" s="2"/>
    </row>
    <row r="155" spans="2:9" x14ac:dyDescent="0.2">
      <c r="B155" s="8" t="s">
        <v>317</v>
      </c>
      <c r="C155" s="2" t="s">
        <v>316</v>
      </c>
      <c r="G155" s="13"/>
      <c r="H155" s="2"/>
      <c r="I155" s="2"/>
    </row>
    <row r="156" spans="2:9" x14ac:dyDescent="0.2">
      <c r="B156" s="8" t="s">
        <v>324</v>
      </c>
      <c r="C156" s="2" t="s">
        <v>323</v>
      </c>
      <c r="G156" s="13"/>
      <c r="H156" s="2"/>
      <c r="I156" s="2"/>
    </row>
    <row r="157" spans="2:9" x14ac:dyDescent="0.2">
      <c r="B157" s="8" t="s">
        <v>326</v>
      </c>
      <c r="C157" s="2" t="s">
        <v>325</v>
      </c>
      <c r="G157" s="13"/>
      <c r="H157" s="2"/>
      <c r="I157" s="2"/>
    </row>
    <row r="158" spans="2:9" x14ac:dyDescent="0.2">
      <c r="B158" s="8" t="s">
        <v>322</v>
      </c>
      <c r="C158" s="2" t="s">
        <v>349</v>
      </c>
      <c r="G158" s="13"/>
      <c r="H158" s="2"/>
      <c r="I158" s="2"/>
    </row>
    <row r="159" spans="2:9" x14ac:dyDescent="0.2">
      <c r="B159" s="8" t="s">
        <v>240</v>
      </c>
      <c r="C159" s="2" t="s">
        <v>239</v>
      </c>
      <c r="G159" s="13"/>
      <c r="H159" s="2"/>
      <c r="I159" s="2"/>
    </row>
    <row r="160" spans="2:9" x14ac:dyDescent="0.2">
      <c r="B160" s="8" t="s">
        <v>328</v>
      </c>
      <c r="C160" s="2" t="s">
        <v>327</v>
      </c>
      <c r="G160" s="13"/>
      <c r="H160" s="2"/>
      <c r="I160" s="2"/>
    </row>
    <row r="161" spans="2:9" x14ac:dyDescent="0.2">
      <c r="B161" s="8" t="s">
        <v>50</v>
      </c>
      <c r="C161" s="2" t="s">
        <v>49</v>
      </c>
      <c r="G161" s="13"/>
      <c r="H161" s="2"/>
      <c r="I161" s="2"/>
    </row>
    <row r="162" spans="2:9" x14ac:dyDescent="0.2">
      <c r="B162" s="8" t="s">
        <v>106</v>
      </c>
      <c r="C162" s="2" t="s">
        <v>105</v>
      </c>
      <c r="G162" s="13"/>
      <c r="H162" s="2"/>
      <c r="I162" s="2"/>
    </row>
    <row r="163" spans="2:9" x14ac:dyDescent="0.2">
      <c r="B163" s="8" t="s">
        <v>330</v>
      </c>
      <c r="C163" s="2" t="s">
        <v>329</v>
      </c>
      <c r="G163" s="13"/>
      <c r="H163" s="2"/>
      <c r="I163" s="2"/>
    </row>
    <row r="164" spans="2:9" x14ac:dyDescent="0.2">
      <c r="B164" s="8" t="s">
        <v>299</v>
      </c>
      <c r="C164" s="2" t="s">
        <v>298</v>
      </c>
      <c r="G164" s="13"/>
      <c r="H164" s="2"/>
      <c r="I164" s="2"/>
    </row>
    <row r="165" spans="2:9" x14ac:dyDescent="0.2">
      <c r="B165" s="8" t="s">
        <v>70</v>
      </c>
      <c r="C165" s="2" t="s">
        <v>69</v>
      </c>
      <c r="G165" s="13"/>
      <c r="H165" s="2"/>
      <c r="I165" s="2"/>
    </row>
    <row r="166" spans="2:9" x14ac:dyDescent="0.2">
      <c r="B166" s="8" t="s">
        <v>108</v>
      </c>
      <c r="C166" s="2" t="s">
        <v>107</v>
      </c>
      <c r="G166" s="13"/>
      <c r="H166" s="2"/>
      <c r="I166" s="2"/>
    </row>
    <row r="167" spans="2:9" x14ac:dyDescent="0.2">
      <c r="B167" s="8" t="s">
        <v>68</v>
      </c>
      <c r="C167" s="2" t="s">
        <v>67</v>
      </c>
      <c r="G167" s="13"/>
      <c r="H167" s="2"/>
      <c r="I167" s="2"/>
    </row>
    <row r="168" spans="2:9" x14ac:dyDescent="0.2">
      <c r="B168" s="8" t="s">
        <v>72</v>
      </c>
      <c r="C168" s="2" t="s">
        <v>71</v>
      </c>
      <c r="G168" s="13"/>
      <c r="H168" s="2"/>
      <c r="I168" s="2"/>
    </row>
    <row r="169" spans="2:9" x14ac:dyDescent="0.2">
      <c r="B169" s="8" t="s">
        <v>338</v>
      </c>
      <c r="C169" s="2" t="s">
        <v>337</v>
      </c>
      <c r="G169" s="13"/>
      <c r="H169" s="2"/>
      <c r="I169" s="2"/>
    </row>
    <row r="170" spans="2:9" x14ac:dyDescent="0.2">
      <c r="B170" s="8" t="s">
        <v>252</v>
      </c>
      <c r="C170" s="2" t="s">
        <v>251</v>
      </c>
      <c r="G170" s="13"/>
      <c r="H170" s="2"/>
      <c r="I170" s="2"/>
    </row>
    <row r="171" spans="2:9" x14ac:dyDescent="0.2">
      <c r="B171" s="8" t="s">
        <v>344</v>
      </c>
      <c r="C171" s="2" t="s">
        <v>343</v>
      </c>
      <c r="G171" s="13"/>
      <c r="H171" s="2"/>
      <c r="I171" s="2"/>
    </row>
    <row r="172" spans="2:9" x14ac:dyDescent="0.2">
      <c r="B172" s="8" t="s">
        <v>346</v>
      </c>
      <c r="C172" s="2" t="s">
        <v>345</v>
      </c>
      <c r="G172" s="13"/>
      <c r="H172" s="2"/>
      <c r="I172" s="2"/>
    </row>
    <row r="173" spans="2:9" x14ac:dyDescent="0.2">
      <c r="G173" s="13"/>
      <c r="H173" s="2"/>
      <c r="I173" s="2"/>
    </row>
  </sheetData>
  <sortState ref="B7:C173">
    <sortCondition ref="B7:B173"/>
  </sortState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I35"/>
  <sheetViews>
    <sheetView showGridLines="0" zoomScaleNormal="100" workbookViewId="0">
      <selection activeCell="C13" sqref="C13"/>
    </sheetView>
  </sheetViews>
  <sheetFormatPr baseColWidth="10" defaultRowHeight="12.75" x14ac:dyDescent="0.2"/>
  <cols>
    <col min="1" max="1" width="2.28515625" customWidth="1"/>
    <col min="4" max="4" width="13" customWidth="1"/>
    <col min="7" max="7" width="18.42578125" customWidth="1"/>
    <col min="9" max="9" width="23.140625" customWidth="1"/>
  </cols>
  <sheetData>
    <row r="2" spans="2:9" s="33" customFormat="1" ht="18" x14ac:dyDescent="0.25">
      <c r="B2" s="93" t="s">
        <v>430</v>
      </c>
      <c r="C2" s="93"/>
      <c r="D2" s="93"/>
      <c r="E2" s="93"/>
      <c r="F2" s="93"/>
      <c r="G2" s="93"/>
      <c r="H2" s="93"/>
      <c r="I2" s="93"/>
    </row>
    <row r="3" spans="2:9" s="85" customFormat="1" ht="12.75" customHeight="1" thickBot="1" x14ac:dyDescent="0.25">
      <c r="B3" s="84"/>
      <c r="C3" s="84"/>
      <c r="D3" s="84"/>
      <c r="E3" s="84"/>
      <c r="F3" s="84"/>
      <c r="G3" s="84"/>
      <c r="H3" s="84"/>
      <c r="I3" s="84"/>
    </row>
    <row r="4" spans="2:9" s="85" customFormat="1" ht="12.75" customHeight="1" thickBot="1" x14ac:dyDescent="0.25">
      <c r="B4" s="87" t="str">
        <f>B12</f>
        <v>v1.0.5</v>
      </c>
      <c r="C4" s="88">
        <f>C12</f>
        <v>44132</v>
      </c>
      <c r="D4" s="102" t="s">
        <v>518</v>
      </c>
      <c r="E4" s="103"/>
      <c r="F4" s="84"/>
      <c r="G4" s="84"/>
      <c r="H4" s="84"/>
      <c r="I4" s="84"/>
    </row>
    <row r="5" spans="2:9" s="86" customFormat="1" x14ac:dyDescent="0.2"/>
    <row r="6" spans="2:9" x14ac:dyDescent="0.2">
      <c r="B6" s="97" t="s">
        <v>505</v>
      </c>
      <c r="C6" s="97"/>
      <c r="D6" s="97"/>
      <c r="E6" s="97"/>
      <c r="F6" s="97"/>
      <c r="G6" s="97"/>
      <c r="H6" s="97"/>
      <c r="I6" s="97"/>
    </row>
    <row r="7" spans="2:9" x14ac:dyDescent="0.2">
      <c r="B7" s="23" t="s">
        <v>506</v>
      </c>
      <c r="C7" s="23" t="s">
        <v>7</v>
      </c>
      <c r="D7" s="98" t="s">
        <v>507</v>
      </c>
      <c r="E7" s="98"/>
      <c r="F7" s="98"/>
      <c r="G7" s="98"/>
      <c r="H7" s="99" t="s">
        <v>508</v>
      </c>
      <c r="I7" s="99"/>
    </row>
    <row r="8" spans="2:9" x14ac:dyDescent="0.2">
      <c r="B8" s="24" t="s">
        <v>513</v>
      </c>
      <c r="C8" s="25">
        <v>43613</v>
      </c>
      <c r="D8" s="100"/>
      <c r="E8" s="100"/>
      <c r="F8" s="100"/>
      <c r="G8" s="100"/>
      <c r="H8" s="101"/>
      <c r="I8" s="101"/>
    </row>
    <row r="9" spans="2:9" x14ac:dyDescent="0.2">
      <c r="B9" s="24" t="s">
        <v>516</v>
      </c>
      <c r="C9" s="25">
        <v>43627</v>
      </c>
      <c r="D9" s="100"/>
      <c r="E9" s="100"/>
      <c r="F9" s="100"/>
      <c r="G9" s="100"/>
      <c r="H9" s="101"/>
      <c r="I9" s="101"/>
    </row>
    <row r="10" spans="2:9" x14ac:dyDescent="0.2">
      <c r="B10" s="24" t="s">
        <v>517</v>
      </c>
      <c r="C10" s="25">
        <v>43569</v>
      </c>
      <c r="D10" s="100" t="s">
        <v>519</v>
      </c>
      <c r="E10" s="100"/>
      <c r="F10" s="100"/>
      <c r="G10" s="100"/>
      <c r="H10" s="101"/>
      <c r="I10" s="101"/>
    </row>
    <row r="11" spans="2:9" x14ac:dyDescent="0.2">
      <c r="B11" s="89" t="s">
        <v>521</v>
      </c>
      <c r="C11" s="25">
        <v>43656</v>
      </c>
      <c r="D11" s="104" t="s">
        <v>520</v>
      </c>
      <c r="E11" s="105"/>
      <c r="F11" s="105"/>
      <c r="G11" s="106"/>
      <c r="H11" s="117"/>
      <c r="I11" s="118"/>
    </row>
    <row r="12" spans="2:9" x14ac:dyDescent="0.2">
      <c r="B12" s="89" t="s">
        <v>522</v>
      </c>
      <c r="C12" s="25">
        <v>44132</v>
      </c>
      <c r="D12" s="104" t="s">
        <v>526</v>
      </c>
      <c r="E12" s="105"/>
      <c r="F12" s="105"/>
      <c r="G12" s="106"/>
      <c r="H12" s="117" t="s">
        <v>527</v>
      </c>
      <c r="I12" s="118"/>
    </row>
    <row r="13" spans="2:9" x14ac:dyDescent="0.2">
      <c r="B13" s="89"/>
      <c r="C13" s="25"/>
      <c r="D13" s="104"/>
      <c r="E13" s="105"/>
      <c r="F13" s="105"/>
      <c r="G13" s="106"/>
      <c r="H13" s="117"/>
      <c r="I13" s="118"/>
    </row>
    <row r="14" spans="2:9" x14ac:dyDescent="0.2">
      <c r="B14" s="89"/>
      <c r="C14" s="25"/>
      <c r="D14" s="104"/>
      <c r="E14" s="105"/>
      <c r="F14" s="105"/>
      <c r="G14" s="106"/>
      <c r="H14" s="117"/>
      <c r="I14" s="118"/>
    </row>
    <row r="15" spans="2:9" x14ac:dyDescent="0.2">
      <c r="B15" s="89"/>
      <c r="C15" s="25"/>
      <c r="D15" s="104"/>
      <c r="E15" s="105"/>
      <c r="F15" s="105"/>
      <c r="G15" s="106"/>
      <c r="H15" s="117"/>
      <c r="I15" s="118"/>
    </row>
    <row r="16" spans="2:9" x14ac:dyDescent="0.2">
      <c r="B16" s="24"/>
      <c r="C16" s="25"/>
      <c r="D16" s="100"/>
      <c r="E16" s="100"/>
      <c r="F16" s="100"/>
      <c r="G16" s="100"/>
      <c r="H16" s="101"/>
      <c r="I16" s="101"/>
    </row>
    <row r="17" spans="2:9" x14ac:dyDescent="0.2">
      <c r="B17" s="26"/>
      <c r="C17" s="27"/>
      <c r="D17" s="28"/>
      <c r="E17" s="28"/>
      <c r="F17" s="28"/>
      <c r="G17" s="28"/>
      <c r="H17" s="26"/>
      <c r="I17" s="26"/>
    </row>
    <row r="18" spans="2:9" x14ac:dyDescent="0.2">
      <c r="B18" s="29" t="s">
        <v>509</v>
      </c>
      <c r="C18" s="29"/>
      <c r="D18" s="29"/>
      <c r="E18" s="29"/>
      <c r="F18" s="29"/>
      <c r="G18" s="29"/>
      <c r="H18" s="29"/>
      <c r="I18" s="29"/>
    </row>
    <row r="19" spans="2:9" x14ac:dyDescent="0.2">
      <c r="B19" s="30" t="s">
        <v>510</v>
      </c>
      <c r="C19" s="30"/>
      <c r="D19" s="30"/>
      <c r="E19" s="23" t="s">
        <v>506</v>
      </c>
      <c r="F19" s="23" t="s">
        <v>7</v>
      </c>
      <c r="G19" s="30" t="s">
        <v>511</v>
      </c>
      <c r="H19" s="30"/>
      <c r="I19" s="30"/>
    </row>
    <row r="20" spans="2:9" x14ac:dyDescent="0.2">
      <c r="B20" s="94"/>
      <c r="C20" s="95"/>
      <c r="D20" s="96"/>
      <c r="E20" s="31"/>
      <c r="F20" s="32"/>
      <c r="G20" s="94"/>
      <c r="H20" s="95"/>
      <c r="I20" s="96"/>
    </row>
    <row r="21" spans="2:9" x14ac:dyDescent="0.2">
      <c r="B21" s="94"/>
      <c r="C21" s="95"/>
      <c r="D21" s="96"/>
      <c r="E21" s="31"/>
      <c r="F21" s="32"/>
      <c r="G21" s="94"/>
      <c r="H21" s="95"/>
      <c r="I21" s="96"/>
    </row>
    <row r="22" spans="2:9" x14ac:dyDescent="0.2">
      <c r="B22" s="94"/>
      <c r="C22" s="95"/>
      <c r="D22" s="96"/>
      <c r="E22" s="31"/>
      <c r="F22" s="32"/>
      <c r="G22" s="94"/>
      <c r="H22" s="95"/>
      <c r="I22" s="96"/>
    </row>
    <row r="24" spans="2:9" x14ac:dyDescent="0.2">
      <c r="B24" s="107" t="s">
        <v>512</v>
      </c>
      <c r="C24" s="107"/>
      <c r="D24" s="107"/>
    </row>
    <row r="25" spans="2:9" x14ac:dyDescent="0.2">
      <c r="B25" s="108" t="s">
        <v>514</v>
      </c>
      <c r="C25" s="109"/>
      <c r="D25" s="109"/>
      <c r="E25" s="109"/>
      <c r="F25" s="109"/>
      <c r="G25" s="109"/>
      <c r="H25" s="109"/>
      <c r="I25" s="110"/>
    </row>
    <row r="26" spans="2:9" x14ac:dyDescent="0.2">
      <c r="B26" s="111"/>
      <c r="C26" s="112"/>
      <c r="D26" s="112"/>
      <c r="E26" s="112"/>
      <c r="F26" s="112"/>
      <c r="G26" s="112"/>
      <c r="H26" s="112"/>
      <c r="I26" s="113"/>
    </row>
    <row r="27" spans="2:9" x14ac:dyDescent="0.2">
      <c r="B27" s="111"/>
      <c r="C27" s="112"/>
      <c r="D27" s="112"/>
      <c r="E27" s="112"/>
      <c r="F27" s="112"/>
      <c r="G27" s="112"/>
      <c r="H27" s="112"/>
      <c r="I27" s="113"/>
    </row>
    <row r="28" spans="2:9" x14ac:dyDescent="0.2">
      <c r="B28" s="111"/>
      <c r="C28" s="112"/>
      <c r="D28" s="112"/>
      <c r="E28" s="112"/>
      <c r="F28" s="112"/>
      <c r="G28" s="112"/>
      <c r="H28" s="112"/>
      <c r="I28" s="113"/>
    </row>
    <row r="29" spans="2:9" x14ac:dyDescent="0.2">
      <c r="B29" s="111"/>
      <c r="C29" s="112"/>
      <c r="D29" s="112"/>
      <c r="E29" s="112"/>
      <c r="F29" s="112"/>
      <c r="G29" s="112"/>
      <c r="H29" s="112"/>
      <c r="I29" s="113"/>
    </row>
    <row r="30" spans="2:9" x14ac:dyDescent="0.2">
      <c r="B30" s="111"/>
      <c r="C30" s="112"/>
      <c r="D30" s="112"/>
      <c r="E30" s="112"/>
      <c r="F30" s="112"/>
      <c r="G30" s="112"/>
      <c r="H30" s="112"/>
      <c r="I30" s="113"/>
    </row>
    <row r="31" spans="2:9" x14ac:dyDescent="0.2">
      <c r="B31" s="111"/>
      <c r="C31" s="112"/>
      <c r="D31" s="112"/>
      <c r="E31" s="112"/>
      <c r="F31" s="112"/>
      <c r="G31" s="112"/>
      <c r="H31" s="112"/>
      <c r="I31" s="113"/>
    </row>
    <row r="32" spans="2:9" x14ac:dyDescent="0.2">
      <c r="B32" s="111"/>
      <c r="C32" s="112"/>
      <c r="D32" s="112"/>
      <c r="E32" s="112"/>
      <c r="F32" s="112"/>
      <c r="G32" s="112"/>
      <c r="H32" s="112"/>
      <c r="I32" s="113"/>
    </row>
    <row r="33" spans="2:9" x14ac:dyDescent="0.2">
      <c r="B33" s="111"/>
      <c r="C33" s="112"/>
      <c r="D33" s="112"/>
      <c r="E33" s="112"/>
      <c r="F33" s="112"/>
      <c r="G33" s="112"/>
      <c r="H33" s="112"/>
      <c r="I33" s="113"/>
    </row>
    <row r="34" spans="2:9" x14ac:dyDescent="0.2">
      <c r="B34" s="111"/>
      <c r="C34" s="112"/>
      <c r="D34" s="112"/>
      <c r="E34" s="112"/>
      <c r="F34" s="112"/>
      <c r="G34" s="112"/>
      <c r="H34" s="112"/>
      <c r="I34" s="113"/>
    </row>
    <row r="35" spans="2:9" x14ac:dyDescent="0.2">
      <c r="B35" s="114"/>
      <c r="C35" s="115"/>
      <c r="D35" s="115"/>
      <c r="E35" s="115"/>
      <c r="F35" s="115"/>
      <c r="G35" s="115"/>
      <c r="H35" s="115"/>
      <c r="I35" s="116"/>
    </row>
  </sheetData>
  <sheetProtection sheet="1" objects="1" scenarios="1" selectLockedCells="1" selectUnlockedCells="1"/>
  <protectedRanges>
    <protectedRange sqref="A8:IV11 A13:IV16 A12:G12 J12:IV12" name="Plage1_1"/>
    <protectedRange sqref="H12:I12" name="Plage1_1_1"/>
  </protectedRanges>
  <dataConsolidate/>
  <mergeCells count="31">
    <mergeCell ref="B24:D24"/>
    <mergeCell ref="B25:I35"/>
    <mergeCell ref="D10:G10"/>
    <mergeCell ref="H10:I10"/>
    <mergeCell ref="D16:G16"/>
    <mergeCell ref="H16:I16"/>
    <mergeCell ref="B20:D20"/>
    <mergeCell ref="G20:I20"/>
    <mergeCell ref="D14:G14"/>
    <mergeCell ref="D15:G15"/>
    <mergeCell ref="H11:I11"/>
    <mergeCell ref="H12:I12"/>
    <mergeCell ref="H13:I13"/>
    <mergeCell ref="H14:I14"/>
    <mergeCell ref="H15:I15"/>
    <mergeCell ref="B2:I2"/>
    <mergeCell ref="B21:D21"/>
    <mergeCell ref="G21:I21"/>
    <mergeCell ref="B22:D22"/>
    <mergeCell ref="G22:I22"/>
    <mergeCell ref="B6:I6"/>
    <mergeCell ref="D7:G7"/>
    <mergeCell ref="H7:I7"/>
    <mergeCell ref="D8:G8"/>
    <mergeCell ref="H8:I8"/>
    <mergeCell ref="D9:G9"/>
    <mergeCell ref="H9:I9"/>
    <mergeCell ref="D4:E4"/>
    <mergeCell ref="D11:G11"/>
    <mergeCell ref="D12:G12"/>
    <mergeCell ref="D13:G13"/>
  </mergeCells>
  <pageMargins left="0.39370078740157483" right="0.39370078740157483" top="0.98425196850393704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pageSetUpPr fitToPage="1"/>
  </sheetPr>
  <dimension ref="A1:Q26"/>
  <sheetViews>
    <sheetView tabSelected="1" workbookViewId="0">
      <selection activeCell="J13" sqref="J13:N17"/>
    </sheetView>
  </sheetViews>
  <sheetFormatPr baseColWidth="10" defaultColWidth="13.7109375" defaultRowHeight="12.75" x14ac:dyDescent="0.2"/>
  <cols>
    <col min="1" max="1" width="2.7109375" style="38" customWidth="1"/>
    <col min="2" max="13" width="13.7109375" style="38"/>
    <col min="14" max="14" width="15.28515625" style="38" bestFit="1" customWidth="1"/>
    <col min="15" max="15" width="2.7109375" style="41" customWidth="1"/>
    <col min="16" max="17" width="13.7109375" style="41"/>
    <col min="18" max="16384" width="13.7109375" style="38"/>
  </cols>
  <sheetData>
    <row r="1" spans="1:17" ht="21.95" customHeight="1" x14ac:dyDescent="0.2">
      <c r="A1" s="52"/>
      <c r="B1" s="127" t="s">
        <v>429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 t="str">
        <f>versionCourante</f>
        <v>v1.0.5</v>
      </c>
      <c r="O1" s="128"/>
    </row>
    <row r="2" spans="1:17" s="39" customFormat="1" ht="12" x14ac:dyDescent="0.2">
      <c r="A2" s="53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6"/>
      <c r="P2" s="42"/>
      <c r="Q2" s="42"/>
    </row>
    <row r="3" spans="1:17" s="40" customFormat="1" ht="12.75" customHeight="1" x14ac:dyDescent="0.2">
      <c r="A3" s="54"/>
      <c r="B3" s="142" t="s">
        <v>430</v>
      </c>
      <c r="C3" s="140"/>
      <c r="D3" s="144" t="s">
        <v>515</v>
      </c>
      <c r="E3" s="137"/>
      <c r="F3" s="137"/>
      <c r="G3" s="123"/>
      <c r="H3" s="123"/>
      <c r="I3" s="140" t="s">
        <v>441</v>
      </c>
      <c r="J3" s="121" t="s">
        <v>442</v>
      </c>
      <c r="K3" s="122"/>
      <c r="L3" s="120"/>
      <c r="M3" s="120"/>
      <c r="N3" s="120"/>
      <c r="O3" s="56"/>
      <c r="P3" s="42"/>
      <c r="Q3" s="42"/>
    </row>
    <row r="4" spans="1:17" s="40" customFormat="1" ht="12" x14ac:dyDescent="0.2">
      <c r="A4" s="54"/>
      <c r="B4" s="143"/>
      <c r="C4" s="141"/>
      <c r="D4" s="144"/>
      <c r="E4" s="137"/>
      <c r="F4" s="137"/>
      <c r="G4" s="123"/>
      <c r="H4" s="123"/>
      <c r="I4" s="141"/>
      <c r="J4" s="121" t="s">
        <v>443</v>
      </c>
      <c r="K4" s="122"/>
      <c r="L4" s="119"/>
      <c r="M4" s="119"/>
      <c r="N4" s="119"/>
      <c r="O4" s="56"/>
      <c r="P4" s="42"/>
      <c r="Q4" s="42"/>
    </row>
    <row r="5" spans="1:17" s="40" customFormat="1" ht="12" x14ac:dyDescent="0.2">
      <c r="A5" s="54"/>
      <c r="B5" s="143"/>
      <c r="C5" s="141"/>
      <c r="D5" s="121" t="s">
        <v>431</v>
      </c>
      <c r="E5" s="126"/>
      <c r="F5" s="126"/>
      <c r="G5" s="119"/>
      <c r="H5" s="119"/>
      <c r="I5" s="141"/>
      <c r="J5" s="121" t="s">
        <v>444</v>
      </c>
      <c r="K5" s="122"/>
      <c r="L5" s="120"/>
      <c r="M5" s="120"/>
      <c r="N5" s="120"/>
      <c r="O5" s="56"/>
      <c r="P5" s="42"/>
      <c r="Q5" s="42"/>
    </row>
    <row r="6" spans="1:17" s="40" customFormat="1" ht="12.75" customHeight="1" x14ac:dyDescent="0.2">
      <c r="A6" s="54"/>
      <c r="B6" s="46"/>
      <c r="C6" s="46"/>
      <c r="D6" s="46"/>
      <c r="E6" s="46"/>
      <c r="F6" s="46"/>
      <c r="G6" s="46"/>
      <c r="H6" s="46"/>
      <c r="I6" s="141"/>
      <c r="J6" s="121" t="s">
        <v>1</v>
      </c>
      <c r="K6" s="122"/>
      <c r="L6" s="120"/>
      <c r="M6" s="120"/>
      <c r="N6" s="120"/>
      <c r="O6" s="56"/>
      <c r="P6" s="42"/>
      <c r="Q6" s="42"/>
    </row>
    <row r="7" spans="1:17" s="40" customFormat="1" ht="12" x14ac:dyDescent="0.2">
      <c r="A7" s="54"/>
      <c r="B7" s="135" t="s">
        <v>432</v>
      </c>
      <c r="C7" s="136"/>
      <c r="D7" s="121" t="s">
        <v>433</v>
      </c>
      <c r="E7" s="126"/>
      <c r="F7" s="126"/>
      <c r="G7" s="124"/>
      <c r="H7" s="124"/>
      <c r="I7" s="141"/>
      <c r="J7" s="121" t="s">
        <v>445</v>
      </c>
      <c r="K7" s="122"/>
      <c r="L7" s="120"/>
      <c r="M7" s="120"/>
      <c r="N7" s="120"/>
      <c r="O7" s="56"/>
      <c r="P7" s="42"/>
      <c r="Q7" s="42"/>
    </row>
    <row r="8" spans="1:17" s="40" customFormat="1" ht="12.75" customHeight="1" x14ac:dyDescent="0.2">
      <c r="A8" s="54"/>
      <c r="B8" s="137"/>
      <c r="C8" s="138"/>
      <c r="D8" s="121" t="s">
        <v>434</v>
      </c>
      <c r="E8" s="126"/>
      <c r="F8" s="126"/>
      <c r="G8" s="124"/>
      <c r="H8" s="124"/>
      <c r="I8" s="141"/>
      <c r="J8" s="121" t="s">
        <v>446</v>
      </c>
      <c r="K8" s="122"/>
      <c r="L8" s="120"/>
      <c r="M8" s="120"/>
      <c r="N8" s="120"/>
      <c r="O8" s="56"/>
      <c r="P8" s="42"/>
      <c r="Q8" s="42"/>
    </row>
    <row r="9" spans="1:17" s="40" customFormat="1" ht="12" x14ac:dyDescent="0.2">
      <c r="A9" s="54"/>
      <c r="B9" s="137"/>
      <c r="C9" s="138"/>
      <c r="D9" s="121" t="s">
        <v>435</v>
      </c>
      <c r="E9" s="126"/>
      <c r="F9" s="126"/>
      <c r="G9" s="125"/>
      <c r="H9" s="125"/>
      <c r="I9" s="47"/>
      <c r="J9" s="47"/>
      <c r="K9" s="47"/>
      <c r="L9" s="47"/>
      <c r="M9" s="47"/>
      <c r="N9" s="47"/>
      <c r="O9" s="56"/>
      <c r="P9" s="42"/>
      <c r="Q9" s="42"/>
    </row>
    <row r="10" spans="1:17" s="40" customFormat="1" ht="12.75" customHeight="1" x14ac:dyDescent="0.2">
      <c r="A10" s="54"/>
      <c r="B10" s="137"/>
      <c r="C10" s="138"/>
      <c r="D10" s="121" t="s">
        <v>436</v>
      </c>
      <c r="E10" s="126"/>
      <c r="F10" s="126"/>
      <c r="G10" s="124"/>
      <c r="H10" s="124"/>
      <c r="I10" s="136" t="s">
        <v>447</v>
      </c>
      <c r="J10" s="121" t="s">
        <v>448</v>
      </c>
      <c r="K10" s="122"/>
      <c r="L10" s="119"/>
      <c r="M10" s="119"/>
      <c r="N10" s="119"/>
      <c r="O10" s="56"/>
      <c r="P10" s="42"/>
      <c r="Q10" s="42"/>
    </row>
    <row r="11" spans="1:17" s="40" customFormat="1" ht="12" x14ac:dyDescent="0.2">
      <c r="A11" s="54"/>
      <c r="B11" s="46"/>
      <c r="C11" s="46"/>
      <c r="D11" s="46"/>
      <c r="E11" s="46"/>
      <c r="F11" s="46"/>
      <c r="G11" s="46"/>
      <c r="H11" s="46"/>
      <c r="I11" s="138"/>
      <c r="J11" s="121" t="s">
        <v>449</v>
      </c>
      <c r="K11" s="122"/>
      <c r="L11" s="119"/>
      <c r="M11" s="119"/>
      <c r="N11" s="119"/>
      <c r="O11" s="56"/>
      <c r="P11" s="42"/>
      <c r="Q11" s="42"/>
    </row>
    <row r="12" spans="1:17" s="40" customFormat="1" ht="12.75" customHeight="1" x14ac:dyDescent="0.2">
      <c r="A12" s="54"/>
      <c r="B12" s="135" t="s">
        <v>437</v>
      </c>
      <c r="C12" s="136"/>
      <c r="D12" s="121" t="s">
        <v>523</v>
      </c>
      <c r="E12" s="126"/>
      <c r="F12" s="126"/>
      <c r="G12" s="124"/>
      <c r="H12" s="124"/>
      <c r="I12" s="47"/>
      <c r="J12" s="47"/>
      <c r="K12" s="47"/>
      <c r="L12" s="47"/>
      <c r="M12" s="47"/>
      <c r="N12" s="47"/>
      <c r="O12" s="56"/>
      <c r="P12" s="42"/>
      <c r="Q12" s="42"/>
    </row>
    <row r="13" spans="1:17" s="40" customFormat="1" ht="12.75" customHeight="1" x14ac:dyDescent="0.2">
      <c r="A13" s="54"/>
      <c r="B13" s="137"/>
      <c r="C13" s="138"/>
      <c r="D13" s="121" t="s">
        <v>528</v>
      </c>
      <c r="E13" s="126"/>
      <c r="F13" s="126"/>
      <c r="G13" s="124"/>
      <c r="H13" s="124"/>
      <c r="I13" s="136" t="s">
        <v>450</v>
      </c>
      <c r="J13" s="133"/>
      <c r="K13" s="134"/>
      <c r="L13" s="134"/>
      <c r="M13" s="134"/>
      <c r="N13" s="134"/>
      <c r="O13" s="56"/>
      <c r="P13" s="42"/>
      <c r="Q13" s="42"/>
    </row>
    <row r="14" spans="1:17" s="40" customFormat="1" ht="12.75" customHeight="1" x14ac:dyDescent="0.2">
      <c r="A14" s="54"/>
      <c r="B14" s="137"/>
      <c r="C14" s="138"/>
      <c r="D14" s="121" t="s">
        <v>439</v>
      </c>
      <c r="E14" s="126"/>
      <c r="F14" s="126"/>
      <c r="G14" s="124"/>
      <c r="H14" s="124"/>
      <c r="I14" s="138"/>
      <c r="J14" s="133"/>
      <c r="K14" s="134"/>
      <c r="L14" s="134"/>
      <c r="M14" s="134"/>
      <c r="N14" s="134"/>
      <c r="O14" s="56"/>
      <c r="P14" s="42"/>
      <c r="Q14" s="42"/>
    </row>
    <row r="15" spans="1:17" s="40" customFormat="1" ht="12.75" customHeight="1" x14ac:dyDescent="0.2">
      <c r="A15" s="54"/>
      <c r="B15" s="137"/>
      <c r="C15" s="138"/>
      <c r="D15" s="121" t="s">
        <v>524</v>
      </c>
      <c r="E15" s="126"/>
      <c r="F15" s="126"/>
      <c r="G15" s="120"/>
      <c r="H15" s="120"/>
      <c r="I15" s="138"/>
      <c r="J15" s="133"/>
      <c r="K15" s="134"/>
      <c r="L15" s="134"/>
      <c r="M15" s="134"/>
      <c r="N15" s="134"/>
      <c r="O15" s="56"/>
      <c r="P15" s="42"/>
      <c r="Q15" s="42"/>
    </row>
    <row r="16" spans="1:17" s="40" customFormat="1" ht="12" x14ac:dyDescent="0.2">
      <c r="A16" s="54"/>
      <c r="B16" s="46"/>
      <c r="C16" s="46"/>
      <c r="D16" s="46"/>
      <c r="E16" s="46"/>
      <c r="F16" s="46"/>
      <c r="G16" s="46"/>
      <c r="H16" s="46"/>
      <c r="I16" s="138"/>
      <c r="J16" s="133"/>
      <c r="K16" s="134"/>
      <c r="L16" s="134"/>
      <c r="M16" s="134"/>
      <c r="N16" s="134"/>
      <c r="O16" s="56"/>
      <c r="P16" s="42"/>
      <c r="Q16" s="42"/>
    </row>
    <row r="17" spans="1:17" s="40" customFormat="1" ht="12" x14ac:dyDescent="0.2">
      <c r="A17" s="54"/>
      <c r="B17" s="135" t="s">
        <v>469</v>
      </c>
      <c r="C17" s="136"/>
      <c r="D17" s="121" t="s">
        <v>7</v>
      </c>
      <c r="E17" s="126"/>
      <c r="F17" s="126"/>
      <c r="G17" s="119"/>
      <c r="H17" s="119"/>
      <c r="I17" s="138"/>
      <c r="J17" s="133"/>
      <c r="K17" s="134"/>
      <c r="L17" s="134"/>
      <c r="M17" s="134"/>
      <c r="N17" s="134"/>
      <c r="O17" s="56"/>
      <c r="P17" s="42"/>
      <c r="Q17" s="42"/>
    </row>
    <row r="18" spans="1:17" s="40" customFormat="1" ht="12" x14ac:dyDescent="0.2">
      <c r="A18" s="54"/>
      <c r="B18" s="137"/>
      <c r="C18" s="138"/>
      <c r="D18" s="121" t="s">
        <v>13</v>
      </c>
      <c r="E18" s="126"/>
      <c r="F18" s="126"/>
      <c r="G18" s="120"/>
      <c r="H18" s="120"/>
      <c r="I18" s="47"/>
      <c r="J18" s="47"/>
      <c r="K18" s="47"/>
      <c r="L18" s="47"/>
      <c r="M18" s="47"/>
      <c r="N18" s="47"/>
      <c r="O18" s="56"/>
      <c r="P18" s="42"/>
      <c r="Q18" s="42"/>
    </row>
    <row r="19" spans="1:17" s="39" customFormat="1" thickBot="1" x14ac:dyDescent="0.25">
      <c r="A19" s="53"/>
      <c r="B19" s="48"/>
      <c r="C19" s="48"/>
      <c r="D19" s="48"/>
      <c r="E19" s="48"/>
      <c r="F19" s="48"/>
      <c r="G19" s="48"/>
      <c r="H19" s="53"/>
      <c r="I19" s="53"/>
      <c r="J19" s="48"/>
      <c r="K19" s="48"/>
      <c r="L19" s="48"/>
      <c r="M19" s="48"/>
      <c r="N19" s="48"/>
      <c r="O19" s="56"/>
      <c r="P19" s="42"/>
      <c r="Q19" s="42"/>
    </row>
    <row r="20" spans="1:17" s="43" customFormat="1" ht="13.5" customHeight="1" thickTop="1" thickBot="1" x14ac:dyDescent="0.25">
      <c r="A20" s="55"/>
      <c r="B20" s="131" t="s">
        <v>451</v>
      </c>
      <c r="C20" s="132"/>
      <c r="D20" s="49"/>
      <c r="E20" s="50"/>
      <c r="F20" s="50"/>
      <c r="G20" s="50"/>
      <c r="H20" s="139" t="s">
        <v>6</v>
      </c>
      <c r="I20" s="139"/>
      <c r="J20" s="50"/>
      <c r="K20" s="50"/>
      <c r="L20" s="50"/>
      <c r="M20" s="50"/>
      <c r="N20" s="50"/>
      <c r="O20" s="57"/>
      <c r="P20" s="44"/>
      <c r="Q20" s="44"/>
    </row>
    <row r="21" spans="1:17" s="39" customFormat="1" ht="72.75" customHeight="1" thickTop="1" thickBot="1" x14ac:dyDescent="0.25">
      <c r="A21" s="53"/>
      <c r="B21" s="59" t="s">
        <v>452</v>
      </c>
      <c r="C21" s="59" t="s">
        <v>453</v>
      </c>
      <c r="D21" s="59" t="s">
        <v>454</v>
      </c>
      <c r="E21" s="60" t="s">
        <v>357</v>
      </c>
      <c r="F21" s="61" t="s">
        <v>391</v>
      </c>
      <c r="G21" s="61" t="str">
        <f>CONCATENATE("Valeur vénale ou de formule de la participation à la date de l'acquisition (",monnaie,")")</f>
        <v>Valeur vénale ou de formule de la participation à la date de l'acquisition ()</v>
      </c>
      <c r="H21" s="61" t="s">
        <v>525</v>
      </c>
      <c r="I21" s="61" t="s">
        <v>502</v>
      </c>
      <c r="J21" s="61" t="str">
        <f>CONCATENATE("Prix d’acquisition par participation
(",monnaie,")")</f>
        <v>Prix d’acquisition par participation
()</v>
      </c>
      <c r="K21" s="61" t="str">
        <f>CONCATENATE("Prestation appréciable en argent par participation
(",monnaie,")")</f>
        <v>Prestation appréciable en argent par participation
()</v>
      </c>
      <c r="L21" s="61" t="str">
        <f>CONCATENATE("Prestation appréciable en argent totale
(",monnaie,")")</f>
        <v>Prestation appréciable en argent totale
()</v>
      </c>
      <c r="M21" s="61" t="s">
        <v>2</v>
      </c>
      <c r="N21" s="61" t="s">
        <v>500</v>
      </c>
      <c r="O21" s="56"/>
      <c r="P21" s="42"/>
      <c r="Q21" s="42"/>
    </row>
    <row r="22" spans="1:17" s="69" customFormat="1" thickTop="1" x14ac:dyDescent="0.2">
      <c r="A22" s="65"/>
      <c r="B22" s="66"/>
      <c r="C22" s="34"/>
      <c r="D22" s="34"/>
      <c r="E22" s="72">
        <f>IF(ISBLANK(format_a_revenu[[#This Row],[Colonne3]]),0,1-POWER(1+0.06,IF(-(format_a_revenu[[#This Row],[Colonne3]]-format_a_revenu[[#This Row],[Colonne2]]-1)/365&gt;-10,-(format_a_revenu[[#This Row],[Colonne3]]-format_a_revenu[[#This Row],[Colonne2]]-1)/365,-10)))</f>
        <v>0</v>
      </c>
      <c r="F22" s="35"/>
      <c r="G22" s="37"/>
      <c r="H22" s="66"/>
      <c r="I22" s="36"/>
      <c r="J22" s="37"/>
      <c r="K22" s="74">
        <f>IF(format_a_revenu[[#This Row],[Colonne6]]*(1-format_a_revenu[[#This Row],[Colonne4]])-format_a_revenu[[#This Row],[Colonne9]]&gt;0,format_a_revenu[[#This Row],[Colonne6]]*(1-format_a_revenu[[#This Row],[Colonne4]])-format_a_revenu[[#This Row],[Colonne9]],0)</f>
        <v>0</v>
      </c>
      <c r="L22" s="75">
        <f>format_a_revenu[[#This Row],[Colonne10]]*format_a_revenu[[#This Row],[Colonne5]]</f>
        <v>0</v>
      </c>
      <c r="M22" s="91"/>
      <c r="N22" s="75">
        <f>format_a_revenu[[#This Row],[Colonne11]]*format_a_revenu[[#This Row],[Colonne12]]</f>
        <v>0</v>
      </c>
      <c r="O22" s="67"/>
      <c r="P22" s="68"/>
      <c r="Q22" s="68"/>
    </row>
    <row r="23" spans="1:17" s="69" customFormat="1" ht="12" x14ac:dyDescent="0.2">
      <c r="A23" s="65"/>
      <c r="B23" s="66"/>
      <c r="C23" s="34"/>
      <c r="D23" s="34"/>
      <c r="E23" s="72">
        <f>IF(ISBLANK(format_a_revenu[[#This Row],[Colonne3]]),0,1-POWER(1+0.06,IF(-(format_a_revenu[[#This Row],[Colonne3]]-format_a_revenu[[#This Row],[Colonne2]]-1)/365&gt;-10,-(format_a_revenu[[#This Row],[Colonne3]]-format_a_revenu[[#This Row],[Colonne2]]-1)/365,-10)))</f>
        <v>0</v>
      </c>
      <c r="F23" s="35"/>
      <c r="G23" s="37"/>
      <c r="H23" s="66"/>
      <c r="I23" s="36"/>
      <c r="J23" s="37"/>
      <c r="K23" s="74">
        <f>IF(format_a_revenu[[#This Row],[Colonne6]]*(1-format_a_revenu[[#This Row],[Colonne4]])-format_a_revenu[[#This Row],[Colonne9]]&gt;0,format_a_revenu[[#This Row],[Colonne6]]*(1-format_a_revenu[[#This Row],[Colonne4]])-format_a_revenu[[#This Row],[Colonne9]],0)</f>
        <v>0</v>
      </c>
      <c r="L23" s="75">
        <f>format_a_revenu[[#This Row],[Colonne10]]*format_a_revenu[[#This Row],[Colonne5]]</f>
        <v>0</v>
      </c>
      <c r="M23" s="91"/>
      <c r="N23" s="75">
        <f>format_a_revenu[[#This Row],[Colonne11]]*format_a_revenu[[#This Row],[Colonne12]]</f>
        <v>0</v>
      </c>
      <c r="O23" s="67"/>
      <c r="P23" s="68"/>
      <c r="Q23" s="68"/>
    </row>
    <row r="24" spans="1:17" s="69" customFormat="1" thickBot="1" x14ac:dyDescent="0.25">
      <c r="A24" s="65"/>
      <c r="B24" s="66"/>
      <c r="C24" s="34"/>
      <c r="D24" s="34"/>
      <c r="E24" s="72">
        <f>IF(ISBLANK(format_a_revenu[[#This Row],[Colonne3]]),0,1-POWER(1+0.06,IF(-(format_a_revenu[[#This Row],[Colonne3]]-format_a_revenu[[#This Row],[Colonne2]]-1)/365&gt;-10,-(format_a_revenu[[#This Row],[Colonne3]]-format_a_revenu[[#This Row],[Colonne2]]-1)/365,-10)))</f>
        <v>0</v>
      </c>
      <c r="F24" s="35"/>
      <c r="G24" s="37"/>
      <c r="H24" s="66"/>
      <c r="I24" s="36"/>
      <c r="J24" s="37"/>
      <c r="K24" s="74">
        <f>IF(format_a_revenu[[#This Row],[Colonne6]]*(1-format_a_revenu[[#This Row],[Colonne4]])-format_a_revenu[[#This Row],[Colonne9]]&gt;0,format_a_revenu[[#This Row],[Colonne6]]*(1-format_a_revenu[[#This Row],[Colonne4]])-format_a_revenu[[#This Row],[Colonne9]],0)</f>
        <v>0</v>
      </c>
      <c r="L24" s="75">
        <f>format_a_revenu[[#This Row],[Colonne10]]*format_a_revenu[[#This Row],[Colonne5]]</f>
        <v>0</v>
      </c>
      <c r="M24" s="91"/>
      <c r="N24" s="75">
        <f>format_a_revenu[[#This Row],[Colonne11]]*format_a_revenu[[#This Row],[Colonne12]]</f>
        <v>0</v>
      </c>
      <c r="O24" s="67"/>
      <c r="P24" s="68"/>
      <c r="Q24" s="68"/>
    </row>
    <row r="25" spans="1:17" s="45" customFormat="1" ht="20.100000000000001" customHeight="1" thickBot="1" x14ac:dyDescent="0.25">
      <c r="A25" s="64"/>
      <c r="B25" s="129" t="s">
        <v>499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  <c r="N25" s="76">
        <f>SUBTOTAL(109,format_a_revenu[[#All],[Colonne13]])</f>
        <v>0</v>
      </c>
      <c r="O25" s="70"/>
      <c r="P25" s="71"/>
      <c r="Q25" s="71"/>
    </row>
    <row r="26" spans="1:1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8"/>
    </row>
  </sheetData>
  <sheetProtection sheet="1" objects="1" scenarios="1" formatCells="0" insertRows="0" deleteRows="0" selectLockedCells="1" sort="0" autoFilter="0"/>
  <mergeCells count="53">
    <mergeCell ref="B1:M1"/>
    <mergeCell ref="N1:O1"/>
    <mergeCell ref="B25:M25"/>
    <mergeCell ref="B20:C20"/>
    <mergeCell ref="J13:N17"/>
    <mergeCell ref="B12:C15"/>
    <mergeCell ref="B7:C10"/>
    <mergeCell ref="H20:I20"/>
    <mergeCell ref="G5:H5"/>
    <mergeCell ref="I3:I8"/>
    <mergeCell ref="I10:I11"/>
    <mergeCell ref="I13:I17"/>
    <mergeCell ref="B3:C5"/>
    <mergeCell ref="B17:C18"/>
    <mergeCell ref="D3:F4"/>
    <mergeCell ref="D18:F18"/>
    <mergeCell ref="D17:F17"/>
    <mergeCell ref="D15:F15"/>
    <mergeCell ref="D14:F14"/>
    <mergeCell ref="D13:F13"/>
    <mergeCell ref="D12:F12"/>
    <mergeCell ref="D10:F10"/>
    <mergeCell ref="D9:F9"/>
    <mergeCell ref="D8:F8"/>
    <mergeCell ref="D7:F7"/>
    <mergeCell ref="D5:F5"/>
    <mergeCell ref="G3:H4"/>
    <mergeCell ref="G7:H7"/>
    <mergeCell ref="G18:H18"/>
    <mergeCell ref="G17:H17"/>
    <mergeCell ref="J11:K11"/>
    <mergeCell ref="J10:K10"/>
    <mergeCell ref="J8:K8"/>
    <mergeCell ref="G15:H15"/>
    <mergeCell ref="G14:H14"/>
    <mergeCell ref="G13:H13"/>
    <mergeCell ref="G12:H12"/>
    <mergeCell ref="G10:H10"/>
    <mergeCell ref="G9:H9"/>
    <mergeCell ref="G8:H8"/>
    <mergeCell ref="L11:N11"/>
    <mergeCell ref="L10:N10"/>
    <mergeCell ref="L8:N8"/>
    <mergeCell ref="J3:K3"/>
    <mergeCell ref="J5:K5"/>
    <mergeCell ref="J4:K4"/>
    <mergeCell ref="J7:K7"/>
    <mergeCell ref="J6:K6"/>
    <mergeCell ref="L3:N3"/>
    <mergeCell ref="L7:N7"/>
    <mergeCell ref="L6:N6"/>
    <mergeCell ref="L5:N5"/>
    <mergeCell ref="L4:N4"/>
  </mergeCells>
  <dataValidations count="5">
    <dataValidation type="list" allowBlank="1" showInputMessage="1" showErrorMessage="1" sqref="G3">
      <formula1>Tab_Type_participation_F</formula1>
    </dataValidation>
    <dataValidation type="list" allowBlank="1" showInputMessage="1" showErrorMessage="1" sqref="G15">
      <formula1>Tab_Monnaie</formula1>
    </dataValidation>
    <dataValidation type="list" allowBlank="1" showInputMessage="1" showErrorMessage="1" sqref="G18">
      <formula1>Tab_Canton</formula1>
    </dataValidation>
    <dataValidation allowBlank="1" showInputMessage="1" showErrorMessage="1" prompt="Pour ajouter une ligne au tableau, sélectionnez la dernière ligne. Avec la touche de droite de la souris, choisissez insertion." sqref="B22:B24"/>
    <dataValidation allowBlank="1" showErrorMessage="1" sqref="E22:E24"/>
  </dataValidations>
  <pageMargins left="0.23622047244094491" right="0.23622047244094491" top="0.31496062992125984" bottom="0.55118110236220474" header="0.31496062992125984" footer="0.31496062992125984"/>
  <pageSetup paperSize="9" scale="77" fitToHeight="0" orientation="landscape" r:id="rId1"/>
  <headerFooter>
    <oddFooter>&amp;L&amp;"-,Normal" 1-037-D-2019_f_Annexe5&amp;R&amp;"-,Normal"Form_A (revenu) - &amp;P/&amp;N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pageSetUpPr fitToPage="1"/>
  </sheetPr>
  <dimension ref="A1:O26"/>
  <sheetViews>
    <sheetView workbookViewId="0">
      <selection activeCell="J13" sqref="J13:N17"/>
    </sheetView>
  </sheetViews>
  <sheetFormatPr baseColWidth="10" defaultColWidth="13.7109375" defaultRowHeight="12.75" x14ac:dyDescent="0.2"/>
  <cols>
    <col min="1" max="1" width="2.7109375" style="38" customWidth="1"/>
    <col min="2" max="14" width="13.7109375" style="38"/>
    <col min="15" max="15" width="2.7109375" style="38" customWidth="1"/>
    <col min="16" max="16384" width="13.7109375" style="38"/>
  </cols>
  <sheetData>
    <row r="1" spans="1:15" ht="21.95" customHeight="1" x14ac:dyDescent="0.2">
      <c r="A1" s="52"/>
      <c r="B1" s="127" t="s">
        <v>459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 t="str">
        <f>versionCourante</f>
        <v>v1.0.5</v>
      </c>
      <c r="O1" s="128"/>
    </row>
    <row r="2" spans="1:15" s="39" customFormat="1" ht="12" x14ac:dyDescent="0.2">
      <c r="A2" s="53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3"/>
    </row>
    <row r="3" spans="1:15" s="39" customFormat="1" ht="12.75" customHeight="1" x14ac:dyDescent="0.2">
      <c r="A3" s="53"/>
      <c r="B3" s="155" t="s">
        <v>464</v>
      </c>
      <c r="C3" s="146"/>
      <c r="D3" s="160" t="s">
        <v>515</v>
      </c>
      <c r="E3" s="153"/>
      <c r="F3" s="153"/>
      <c r="G3" s="161">
        <f>'Form_A (revenu)'!G3:H4</f>
        <v>0</v>
      </c>
      <c r="H3" s="161"/>
      <c r="I3" s="140" t="s">
        <v>441</v>
      </c>
      <c r="J3" s="148" t="s">
        <v>442</v>
      </c>
      <c r="K3" s="149"/>
      <c r="L3" s="150">
        <f>'Form_A (revenu)'!L3:N3</f>
        <v>0</v>
      </c>
      <c r="M3" s="150"/>
      <c r="N3" s="150"/>
      <c r="O3" s="53"/>
    </row>
    <row r="4" spans="1:15" s="39" customFormat="1" ht="12" x14ac:dyDescent="0.2">
      <c r="A4" s="53"/>
      <c r="B4" s="156"/>
      <c r="C4" s="147"/>
      <c r="D4" s="160"/>
      <c r="E4" s="153"/>
      <c r="F4" s="153"/>
      <c r="G4" s="161"/>
      <c r="H4" s="161"/>
      <c r="I4" s="141"/>
      <c r="J4" s="121" t="s">
        <v>443</v>
      </c>
      <c r="K4" s="122"/>
      <c r="L4" s="145">
        <f>'Form_A (revenu)'!L4:N4</f>
        <v>0</v>
      </c>
      <c r="M4" s="145"/>
      <c r="N4" s="145"/>
      <c r="O4" s="53"/>
    </row>
    <row r="5" spans="1:15" s="39" customFormat="1" ht="12" x14ac:dyDescent="0.2">
      <c r="A5" s="53"/>
      <c r="B5" s="156"/>
      <c r="C5" s="147"/>
      <c r="D5" s="157" t="s">
        <v>460</v>
      </c>
      <c r="E5" s="158"/>
      <c r="F5" s="158"/>
      <c r="G5" s="145">
        <f>'Form_A (revenu)'!G5:H5</f>
        <v>0</v>
      </c>
      <c r="H5" s="145"/>
      <c r="I5" s="141"/>
      <c r="J5" s="148" t="s">
        <v>444</v>
      </c>
      <c r="K5" s="149"/>
      <c r="L5" s="150">
        <f>'Form_A (revenu)'!L5:N5</f>
        <v>0</v>
      </c>
      <c r="M5" s="150"/>
      <c r="N5" s="150"/>
      <c r="O5" s="53"/>
    </row>
    <row r="6" spans="1:15" s="39" customFormat="1" ht="12" customHeight="1" x14ac:dyDescent="0.2">
      <c r="A6" s="53"/>
      <c r="B6" s="46"/>
      <c r="C6" s="46"/>
      <c r="D6" s="46"/>
      <c r="E6" s="46"/>
      <c r="F6" s="46"/>
      <c r="G6" s="46"/>
      <c r="H6" s="46"/>
      <c r="I6" s="141"/>
      <c r="J6" s="148" t="s">
        <v>1</v>
      </c>
      <c r="K6" s="149"/>
      <c r="L6" s="150">
        <f>'Form_A (revenu)'!L6:N6</f>
        <v>0</v>
      </c>
      <c r="M6" s="150"/>
      <c r="N6" s="150"/>
      <c r="O6" s="53"/>
    </row>
    <row r="7" spans="1:15" s="39" customFormat="1" ht="12" x14ac:dyDescent="0.2">
      <c r="A7" s="53"/>
      <c r="B7" s="151" t="s">
        <v>432</v>
      </c>
      <c r="C7" s="152"/>
      <c r="D7" s="157" t="s">
        <v>433</v>
      </c>
      <c r="E7" s="158"/>
      <c r="F7" s="158"/>
      <c r="G7" s="150">
        <f>'Form_A (revenu)'!G7:H7</f>
        <v>0</v>
      </c>
      <c r="H7" s="150"/>
      <c r="I7" s="141"/>
      <c r="J7" s="121" t="s">
        <v>445</v>
      </c>
      <c r="K7" s="122"/>
      <c r="L7" s="150">
        <f>'Form_A (revenu)'!L7:N7</f>
        <v>0</v>
      </c>
      <c r="M7" s="150"/>
      <c r="N7" s="150"/>
      <c r="O7" s="53"/>
    </row>
    <row r="8" spans="1:15" s="39" customFormat="1" ht="12" customHeight="1" x14ac:dyDescent="0.2">
      <c r="A8" s="53"/>
      <c r="B8" s="153"/>
      <c r="C8" s="154"/>
      <c r="D8" s="157" t="s">
        <v>434</v>
      </c>
      <c r="E8" s="158"/>
      <c r="F8" s="158"/>
      <c r="G8" s="150">
        <f>'Form_A (revenu)'!G8:H8</f>
        <v>0</v>
      </c>
      <c r="H8" s="150"/>
      <c r="I8" s="141"/>
      <c r="J8" s="148" t="s">
        <v>446</v>
      </c>
      <c r="K8" s="149"/>
      <c r="L8" s="150">
        <f>'Form_A (revenu)'!L8:N8</f>
        <v>0</v>
      </c>
      <c r="M8" s="150"/>
      <c r="N8" s="150"/>
      <c r="O8" s="53"/>
    </row>
    <row r="9" spans="1:15" s="39" customFormat="1" ht="12" customHeight="1" x14ac:dyDescent="0.2">
      <c r="A9" s="53"/>
      <c r="B9" s="153"/>
      <c r="C9" s="154"/>
      <c r="D9" s="157" t="s">
        <v>435</v>
      </c>
      <c r="E9" s="158"/>
      <c r="F9" s="158"/>
      <c r="G9" s="159">
        <f>'Form_A (revenu)'!G9:H9</f>
        <v>0</v>
      </c>
      <c r="H9" s="159"/>
      <c r="I9" s="62"/>
      <c r="J9" s="62"/>
      <c r="K9" s="62"/>
      <c r="L9" s="62"/>
      <c r="M9" s="62"/>
      <c r="N9" s="62"/>
      <c r="O9" s="53"/>
    </row>
    <row r="10" spans="1:15" s="39" customFormat="1" ht="12" customHeight="1" x14ac:dyDescent="0.2">
      <c r="A10" s="53"/>
      <c r="B10" s="153"/>
      <c r="C10" s="154"/>
      <c r="D10" s="157" t="s">
        <v>436</v>
      </c>
      <c r="E10" s="158"/>
      <c r="F10" s="158"/>
      <c r="G10" s="150">
        <f>'Form_A (revenu)'!G10:H10</f>
        <v>0</v>
      </c>
      <c r="H10" s="150"/>
      <c r="I10" s="140" t="s">
        <v>447</v>
      </c>
      <c r="J10" s="148" t="s">
        <v>448</v>
      </c>
      <c r="K10" s="149"/>
      <c r="L10" s="145">
        <f>'Form_A (revenu)'!L10:N10</f>
        <v>0</v>
      </c>
      <c r="M10" s="145"/>
      <c r="N10" s="145"/>
      <c r="O10" s="53"/>
    </row>
    <row r="11" spans="1:15" s="39" customFormat="1" ht="12" x14ac:dyDescent="0.2">
      <c r="A11" s="53"/>
      <c r="B11" s="46"/>
      <c r="C11" s="46"/>
      <c r="D11" s="46"/>
      <c r="E11" s="46"/>
      <c r="F11" s="46"/>
      <c r="G11" s="46"/>
      <c r="H11" s="46"/>
      <c r="I11" s="141"/>
      <c r="J11" s="148" t="s">
        <v>449</v>
      </c>
      <c r="K11" s="149"/>
      <c r="L11" s="145">
        <f>'Form_A (revenu)'!L11:N11</f>
        <v>0</v>
      </c>
      <c r="M11" s="145"/>
      <c r="N11" s="145"/>
      <c r="O11" s="53"/>
    </row>
    <row r="12" spans="1:15" s="39" customFormat="1" ht="12" customHeight="1" x14ac:dyDescent="0.2">
      <c r="A12" s="53"/>
      <c r="B12" s="151" t="s">
        <v>437</v>
      </c>
      <c r="C12" s="152"/>
      <c r="D12" s="157" t="s">
        <v>523</v>
      </c>
      <c r="E12" s="158"/>
      <c r="F12" s="158"/>
      <c r="G12" s="150">
        <f>'Form_A (revenu)'!G12:H12</f>
        <v>0</v>
      </c>
      <c r="H12" s="150"/>
      <c r="I12" s="62"/>
      <c r="J12" s="62"/>
      <c r="K12" s="62"/>
      <c r="L12" s="62"/>
      <c r="M12" s="62"/>
      <c r="N12" s="62"/>
      <c r="O12" s="53"/>
    </row>
    <row r="13" spans="1:15" s="39" customFormat="1" ht="12" customHeight="1" x14ac:dyDescent="0.2">
      <c r="A13" s="53"/>
      <c r="B13" s="153"/>
      <c r="C13" s="154"/>
      <c r="D13" s="157" t="s">
        <v>528</v>
      </c>
      <c r="E13" s="158"/>
      <c r="F13" s="158"/>
      <c r="G13" s="150">
        <f>'Form_A (revenu)'!G13:H13</f>
        <v>0</v>
      </c>
      <c r="H13" s="150"/>
      <c r="I13" s="146" t="s">
        <v>450</v>
      </c>
      <c r="J13" s="133"/>
      <c r="K13" s="134"/>
      <c r="L13" s="134"/>
      <c r="M13" s="134"/>
      <c r="N13" s="134"/>
      <c r="O13" s="53"/>
    </row>
    <row r="14" spans="1:15" s="39" customFormat="1" ht="12" customHeight="1" x14ac:dyDescent="0.2">
      <c r="A14" s="53"/>
      <c r="B14" s="153"/>
      <c r="C14" s="154"/>
      <c r="D14" s="157" t="s">
        <v>439</v>
      </c>
      <c r="E14" s="158"/>
      <c r="F14" s="158"/>
      <c r="G14" s="150">
        <f>'Form_A (revenu)'!G14:H14</f>
        <v>0</v>
      </c>
      <c r="H14" s="150"/>
      <c r="I14" s="147"/>
      <c r="J14" s="133"/>
      <c r="K14" s="134"/>
      <c r="L14" s="134"/>
      <c r="M14" s="134"/>
      <c r="N14" s="134"/>
      <c r="O14" s="53"/>
    </row>
    <row r="15" spans="1:15" s="39" customFormat="1" ht="12" customHeight="1" x14ac:dyDescent="0.2">
      <c r="A15" s="53"/>
      <c r="B15" s="153"/>
      <c r="C15" s="154"/>
      <c r="D15" s="157" t="s">
        <v>524</v>
      </c>
      <c r="E15" s="158"/>
      <c r="F15" s="158"/>
      <c r="G15" s="150">
        <f>'Form_A (revenu)'!G15:H15</f>
        <v>0</v>
      </c>
      <c r="H15" s="150"/>
      <c r="I15" s="147"/>
      <c r="J15" s="133"/>
      <c r="K15" s="134"/>
      <c r="L15" s="134"/>
      <c r="M15" s="134"/>
      <c r="N15" s="134"/>
      <c r="O15" s="53"/>
    </row>
    <row r="16" spans="1:15" s="39" customFormat="1" ht="12" x14ac:dyDescent="0.2">
      <c r="A16" s="53"/>
      <c r="B16" s="46"/>
      <c r="C16" s="46"/>
      <c r="D16" s="46"/>
      <c r="E16" s="46"/>
      <c r="F16" s="46"/>
      <c r="G16" s="46"/>
      <c r="H16" s="46"/>
      <c r="I16" s="147"/>
      <c r="J16" s="133"/>
      <c r="K16" s="134"/>
      <c r="L16" s="134"/>
      <c r="M16" s="134"/>
      <c r="N16" s="134"/>
      <c r="O16" s="53"/>
    </row>
    <row r="17" spans="1:15" s="39" customFormat="1" ht="12" x14ac:dyDescent="0.2">
      <c r="A17" s="53"/>
      <c r="B17" s="151" t="s">
        <v>469</v>
      </c>
      <c r="C17" s="152"/>
      <c r="D17" s="157" t="s">
        <v>7</v>
      </c>
      <c r="E17" s="158"/>
      <c r="F17" s="158"/>
      <c r="G17" s="162"/>
      <c r="H17" s="162"/>
      <c r="I17" s="147"/>
      <c r="J17" s="133"/>
      <c r="K17" s="134"/>
      <c r="L17" s="134"/>
      <c r="M17" s="134"/>
      <c r="N17" s="134"/>
      <c r="O17" s="53"/>
    </row>
    <row r="18" spans="1:15" s="39" customFormat="1" ht="12" x14ac:dyDescent="0.2">
      <c r="A18" s="53"/>
      <c r="B18" s="153"/>
      <c r="C18" s="154"/>
      <c r="D18" s="157" t="s">
        <v>13</v>
      </c>
      <c r="E18" s="158"/>
      <c r="F18" s="158"/>
      <c r="G18" s="162"/>
      <c r="H18" s="162"/>
      <c r="I18" s="62"/>
      <c r="J18" s="62"/>
      <c r="K18" s="62"/>
      <c r="L18" s="62"/>
      <c r="M18" s="62"/>
      <c r="N18" s="62"/>
      <c r="O18" s="53"/>
    </row>
    <row r="19" spans="1:15" s="39" customFormat="1" thickBot="1" x14ac:dyDescent="0.25">
      <c r="A19" s="53"/>
      <c r="B19" s="48"/>
      <c r="C19" s="48"/>
      <c r="D19" s="48"/>
      <c r="E19" s="48"/>
      <c r="F19" s="48"/>
      <c r="G19" s="48"/>
      <c r="H19" s="48"/>
      <c r="I19" s="53"/>
      <c r="J19" s="53"/>
      <c r="K19" s="46"/>
      <c r="L19" s="46"/>
      <c r="M19" s="46"/>
      <c r="N19" s="46"/>
      <c r="O19" s="53"/>
    </row>
    <row r="20" spans="1:15" ht="13.5" customHeight="1" thickTop="1" thickBot="1" x14ac:dyDescent="0.25">
      <c r="A20" s="51"/>
      <c r="B20" s="131" t="s">
        <v>463</v>
      </c>
      <c r="C20" s="132"/>
      <c r="D20" s="63"/>
      <c r="E20" s="63"/>
      <c r="F20" s="63"/>
      <c r="G20" s="63"/>
      <c r="H20" s="63"/>
      <c r="I20" s="139" t="s">
        <v>6</v>
      </c>
      <c r="J20" s="139"/>
      <c r="K20" s="63"/>
      <c r="L20" s="63"/>
      <c r="M20" s="63"/>
      <c r="N20" s="63"/>
      <c r="O20" s="51"/>
    </row>
    <row r="21" spans="1:15" ht="60" customHeight="1" thickTop="1" thickBot="1" x14ac:dyDescent="0.25">
      <c r="A21" s="51"/>
      <c r="B21" s="59" t="s">
        <v>452</v>
      </c>
      <c r="C21" s="59" t="s">
        <v>453</v>
      </c>
      <c r="D21" s="59" t="s">
        <v>454</v>
      </c>
      <c r="E21" s="60" t="s">
        <v>501</v>
      </c>
      <c r="F21" s="61" t="s">
        <v>462</v>
      </c>
      <c r="G21" s="61" t="s">
        <v>391</v>
      </c>
      <c r="H21" s="61" t="s">
        <v>502</v>
      </c>
      <c r="I21" s="61" t="s">
        <v>9</v>
      </c>
      <c r="J21" s="61" t="str">
        <f>CONCATENATE("Valeur vénale ou de formule de la participation à la fin de la période
(", monnaie,")")</f>
        <v>Valeur vénale ou de formule de la participation à la fin de la période
()</v>
      </c>
      <c r="K21" s="61" t="str">
        <f>CONCATENATE("Valeur vénale escomptée par participation (",monnaie,")")</f>
        <v>Valeur vénale escomptée par participation ()</v>
      </c>
      <c r="L21" s="61" t="str">
        <f>CONCATENATE("Valeur totale escomptée (",monnaie,")")</f>
        <v>Valeur totale escomptée ()</v>
      </c>
      <c r="M21" s="61" t="s">
        <v>2</v>
      </c>
      <c r="N21" s="61" t="s">
        <v>503</v>
      </c>
      <c r="O21" s="51"/>
    </row>
    <row r="22" spans="1:15" s="69" customFormat="1" thickTop="1" x14ac:dyDescent="0.2">
      <c r="A22" s="65"/>
      <c r="B22" s="66"/>
      <c r="C22" s="34"/>
      <c r="D22" s="34"/>
      <c r="E22" s="73">
        <f>IF((format_a_fortune[[#This Row],[Colonne3]]-périodeFiscaleFin)&gt;=0,(format_a_fortune[[#This Row],[Colonne3]]-périodeFiscaleFin)/365,0)</f>
        <v>0</v>
      </c>
      <c r="F22" s="72">
        <f>IF(format_a_fortune[[#This Row],[Colonne4]]=0,0,1-POWER(1+0.06,IF(-format_a_fortune[[#This Row],[Colonne4]]&gt;-10,-format_a_fortune[[#This Row],[Colonne4]],-10)))</f>
        <v>0</v>
      </c>
      <c r="G22" s="35"/>
      <c r="H22" s="36"/>
      <c r="I22" s="35"/>
      <c r="J22" s="37"/>
      <c r="K22" s="74">
        <f>format_a_fortune[[#This Row],[Colonne9]]*(1-format_a_fortune[[#This Row],[Colonne5]])</f>
        <v>0</v>
      </c>
      <c r="L22" s="75">
        <f>format_a_fortune[[#This Row],[Colonne10]]*format_a_fortune[[#This Row],[Colonne8]]</f>
        <v>0</v>
      </c>
      <c r="M22" s="91"/>
      <c r="N22" s="75">
        <f>format_a_fortune[[#This Row],[Colonne11]]*format_a_fortune[[#This Row],[Colonne12]]</f>
        <v>0</v>
      </c>
      <c r="O22" s="65"/>
    </row>
    <row r="23" spans="1:15" s="69" customFormat="1" ht="12" x14ac:dyDescent="0.2">
      <c r="A23" s="65"/>
      <c r="B23" s="66"/>
      <c r="C23" s="34"/>
      <c r="D23" s="34"/>
      <c r="E23" s="73">
        <f>IF((format_a_fortune[[#This Row],[Colonne3]]-périodeFiscaleFin)&gt;=0,(format_a_fortune[[#This Row],[Colonne3]]-périodeFiscaleFin)/365,0)</f>
        <v>0</v>
      </c>
      <c r="F23" s="72">
        <f>IF(format_a_fortune[[#This Row],[Colonne4]]=0,0,1-POWER(1+0.06,IF(-format_a_fortune[[#This Row],[Colonne4]]&gt;-10,-format_a_fortune[[#This Row],[Colonne4]],-10)))</f>
        <v>0</v>
      </c>
      <c r="G23" s="35"/>
      <c r="H23" s="36"/>
      <c r="I23" s="35"/>
      <c r="J23" s="37"/>
      <c r="K23" s="74">
        <f>format_a_fortune[[#This Row],[Colonne9]]*(1-format_a_fortune[[#This Row],[Colonne5]])</f>
        <v>0</v>
      </c>
      <c r="L23" s="75">
        <f>format_a_fortune[[#This Row],[Colonne10]]*format_a_fortune[[#This Row],[Colonne8]]</f>
        <v>0</v>
      </c>
      <c r="M23" s="91"/>
      <c r="N23" s="75">
        <f>format_a_fortune[[#This Row],[Colonne11]]*format_a_fortune[[#This Row],[Colonne12]]</f>
        <v>0</v>
      </c>
      <c r="O23" s="65"/>
    </row>
    <row r="24" spans="1:15" s="69" customFormat="1" thickBot="1" x14ac:dyDescent="0.25">
      <c r="A24" s="65"/>
      <c r="B24" s="90"/>
      <c r="C24" s="77"/>
      <c r="D24" s="77"/>
      <c r="E24" s="78">
        <f>IF((format_a_fortune[[#This Row],[Colonne3]]-périodeFiscaleFin)&gt;=0,(format_a_fortune[[#This Row],[Colonne3]]-périodeFiscaleFin)/365,0)</f>
        <v>0</v>
      </c>
      <c r="F24" s="79">
        <f>IF(format_a_fortune[[#This Row],[Colonne4]]=0,0,1-POWER(1+0.06,IF(-format_a_fortune[[#This Row],[Colonne4]]&gt;-10,-format_a_fortune[[#This Row],[Colonne4]],-10)))</f>
        <v>0</v>
      </c>
      <c r="G24" s="80"/>
      <c r="H24" s="81"/>
      <c r="I24" s="80"/>
      <c r="J24" s="82"/>
      <c r="K24" s="74">
        <f>format_a_fortune[[#This Row],[Colonne9]]*(1-format_a_fortune[[#This Row],[Colonne5]])</f>
        <v>0</v>
      </c>
      <c r="L24" s="75">
        <f>format_a_fortune[[#This Row],[Colonne10]]*format_a_fortune[[#This Row],[Colonne8]]</f>
        <v>0</v>
      </c>
      <c r="M24" s="92"/>
      <c r="N24" s="83">
        <f>format_a_fortune[[#This Row],[Colonne11]]*format_a_fortune[[#This Row],[Colonne12]]</f>
        <v>0</v>
      </c>
      <c r="O24" s="65"/>
    </row>
    <row r="25" spans="1:15" s="45" customFormat="1" ht="20.100000000000001" customHeight="1" thickBot="1" x14ac:dyDescent="0.25">
      <c r="A25" s="64"/>
      <c r="B25" s="129" t="s">
        <v>504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  <c r="N25" s="76">
        <f>SUBTOTAL(109,format_a_fortune[[#All],[Colonne13]])</f>
        <v>0</v>
      </c>
      <c r="O25" s="64"/>
    </row>
    <row r="26" spans="1:15" s="45" customFormat="1" ht="13.5" customHeight="1" x14ac:dyDescent="0.2">
      <c r="A26" s="64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64"/>
    </row>
  </sheetData>
  <sheetProtection sheet="1" objects="1" scenarios="1" formatCells="0" insertRows="0" deleteRows="0" selectLockedCells="1" sort="0" autoFilter="0"/>
  <mergeCells count="53">
    <mergeCell ref="B1:M1"/>
    <mergeCell ref="N1:O1"/>
    <mergeCell ref="B25:M25"/>
    <mergeCell ref="B20:C20"/>
    <mergeCell ref="J13:N17"/>
    <mergeCell ref="G18:H18"/>
    <mergeCell ref="G17:H17"/>
    <mergeCell ref="D18:F18"/>
    <mergeCell ref="D17:F17"/>
    <mergeCell ref="B17:C18"/>
    <mergeCell ref="B12:C15"/>
    <mergeCell ref="I20:J20"/>
    <mergeCell ref="G15:H15"/>
    <mergeCell ref="G14:H14"/>
    <mergeCell ref="G13:H13"/>
    <mergeCell ref="G12:H12"/>
    <mergeCell ref="D15:F15"/>
    <mergeCell ref="D14:F14"/>
    <mergeCell ref="G7:H7"/>
    <mergeCell ref="D7:F7"/>
    <mergeCell ref="I3:I8"/>
    <mergeCell ref="D3:F4"/>
    <mergeCell ref="G3:H4"/>
    <mergeCell ref="D13:F13"/>
    <mergeCell ref="D12:F12"/>
    <mergeCell ref="J6:K6"/>
    <mergeCell ref="J5:K5"/>
    <mergeCell ref="J4:K4"/>
    <mergeCell ref="J3:K3"/>
    <mergeCell ref="L6:N6"/>
    <mergeCell ref="L5:N5"/>
    <mergeCell ref="L8:N8"/>
    <mergeCell ref="L7:N7"/>
    <mergeCell ref="L4:N4"/>
    <mergeCell ref="L3:N3"/>
    <mergeCell ref="B7:C10"/>
    <mergeCell ref="B3:C5"/>
    <mergeCell ref="G10:H10"/>
    <mergeCell ref="D10:F10"/>
    <mergeCell ref="G9:H9"/>
    <mergeCell ref="D9:F9"/>
    <mergeCell ref="G8:H8"/>
    <mergeCell ref="D8:F8"/>
    <mergeCell ref="J8:K8"/>
    <mergeCell ref="J7:K7"/>
    <mergeCell ref="G5:H5"/>
    <mergeCell ref="D5:F5"/>
    <mergeCell ref="L11:N11"/>
    <mergeCell ref="L10:N10"/>
    <mergeCell ref="I10:I11"/>
    <mergeCell ref="I13:I17"/>
    <mergeCell ref="J11:K11"/>
    <mergeCell ref="J10:K10"/>
  </mergeCells>
  <dataValidations count="5">
    <dataValidation type="list" allowBlank="1" showInputMessage="1" showErrorMessage="1" sqref="G15">
      <formula1>Tab_Monnaie</formula1>
    </dataValidation>
    <dataValidation type="list" allowBlank="1" showInputMessage="1" showErrorMessage="1" sqref="G3">
      <formula1>Tab_Type_participation_F</formula1>
    </dataValidation>
    <dataValidation allowBlank="1" showInputMessage="1" showErrorMessage="1" prompt="Pour ajouter une ligne au tableau, sélectionnez la dernière ligne. Avec la touche de droite de la souris, choisissez insertion." sqref="B22:B24"/>
    <dataValidation allowBlank="1" showErrorMessage="1" promptTitle="Durée du délai ..." sqref="E22:E24"/>
    <dataValidation allowBlank="1" showErrorMessage="1" promptTitle="Abattement ..." sqref="F22:F24"/>
  </dataValidations>
  <pageMargins left="0.23622047244094491" right="0.23622047244094491" top="0.31496062992125984" bottom="0.55118110236220474" header="0.31496062992125984" footer="0.31496062992125984"/>
  <pageSetup paperSize="9" scale="79" fitToHeight="0" orientation="landscape" r:id="rId1"/>
  <headerFooter>
    <oddFooter>&amp;L&amp;"-,Normal" 1-037-D-2019_f_Annexe5&amp;R&amp;"-,Normal"Form_A (fortune) - &amp;P/&amp;N</odd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Tables!E4:E30</xm:f>
          </x14:formula1>
          <xm:sqref>G18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</vt:i4>
      </vt:variant>
    </vt:vector>
  </HeadingPairs>
  <TitlesOfParts>
    <vt:vector size="14" baseType="lpstr">
      <vt:lpstr>Tables</vt:lpstr>
      <vt:lpstr>Version</vt:lpstr>
      <vt:lpstr>Form_A (revenu)</vt:lpstr>
      <vt:lpstr>Form_A (fortune)</vt:lpstr>
      <vt:lpstr>dateVersionCourante</vt:lpstr>
      <vt:lpstr>monnaie</vt:lpstr>
      <vt:lpstr>périodeFiscaleFin</vt:lpstr>
      <vt:lpstr>Tab_Canton</vt:lpstr>
      <vt:lpstr>Tab_Monnaie</vt:lpstr>
      <vt:lpstr>Tab_Opérations_D</vt:lpstr>
      <vt:lpstr>Tab_Opérations_F</vt:lpstr>
      <vt:lpstr>Tab_Type_participation_D</vt:lpstr>
      <vt:lpstr>Tab_Type_participation_F</vt:lpstr>
      <vt:lpstr>versionCourante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Dumas André</dc:creator>
  <cp:lastModifiedBy>Martelli Gina</cp:lastModifiedBy>
  <cp:lastPrinted>2020-10-28T18:40:44Z</cp:lastPrinted>
  <dcterms:created xsi:type="dcterms:W3CDTF">2013-03-10T16:42:41Z</dcterms:created>
  <dcterms:modified xsi:type="dcterms:W3CDTF">2020-10-29T10:30:58Z</dcterms:modified>
</cp:coreProperties>
</file>