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mc:AlternateContent xmlns:mc="http://schemas.openxmlformats.org/markup-compatibility/2006">
    <mc:Choice Requires="x15">
      <x15ac:absPath xmlns:x15ac="http://schemas.microsoft.com/office/spreadsheetml/2010/11/ac" url="P:\08. MARCHES PUBLICS\08.01 SG-DIRH\Guide Romand\REVISION DU GUIDE ROMAND\Annexe T\Version à mettre en ligne\Version française\"/>
    </mc:Choice>
  </mc:AlternateContent>
  <xr:revisionPtr revIDLastSave="0" documentId="13_ncr:1_{77C26AAB-76AE-4707-B9B4-60441A1D9977}" xr6:coauthVersionLast="45" xr6:coauthVersionMax="45" xr10:uidLastSave="{00000000-0000-0000-0000-000000000000}"/>
  <bookViews>
    <workbookView xWindow="-103" yWindow="-103" windowWidth="16663" windowHeight="8863" xr2:uid="{00000000-000D-0000-FFFF-FFFF00000000}"/>
  </bookViews>
  <sheets>
    <sheet name="1, 11 offres jusqu'à +30%" sheetId="19" r:id="rId1"/>
    <sheet name="2, 11 offres jusqu'à +100%" sheetId="2" r:id="rId2"/>
    <sheet name="3, 11 offres jusqu'à +200%" sheetId="16" r:id="rId3"/>
    <sheet name="4, 11 offres avec év. dumping" sheetId="17" r:id="rId4"/>
    <sheet name="5, 4 offres +30%, coût MO bas" sheetId="14" r:id="rId5"/>
    <sheet name="6, 4 offres +30%, coût MO élevé" sheetId="13" r:id="rId6"/>
    <sheet name="7, 4 offres avec év. dumping" sheetId="18" r:id="rId7"/>
  </sheets>
  <definedNames>
    <definedName name="_xlnm.Print_Area" localSheetId="0">'1, 11 offres jusqu''à +30%'!$A$1:$I$109</definedName>
    <definedName name="_xlnm.Print_Area" localSheetId="1">'2, 11 offres jusqu''à +100%'!$A$1:$I$109</definedName>
    <definedName name="_xlnm.Print_Area" localSheetId="2">'3, 11 offres jusqu''à +200%'!$A$1:$I$109</definedName>
    <definedName name="_xlnm.Print_Area" localSheetId="3">'4, 11 offres avec év. dumping'!$A$1:$I$109</definedName>
    <definedName name="_xlnm.Print_Area" localSheetId="4">'5, 4 offres +30%, coût MO bas'!$A$1:$I$109</definedName>
    <definedName name="_xlnm.Print_Area" localSheetId="5">'6, 4 offres +30%, coût MO élevé'!$A$1:$I$109</definedName>
    <definedName name="_xlnm.Print_Area" localSheetId="6">'7, 4 offres avec év. dumping'!$A$1:$I$109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9" l="1"/>
  <c r="E14" i="14" l="1"/>
  <c r="D14" i="14"/>
  <c r="E13" i="14"/>
  <c r="D13" i="14"/>
  <c r="E12" i="14"/>
  <c r="D12" i="14"/>
  <c r="E11" i="14"/>
  <c r="D11" i="14"/>
  <c r="E10" i="14"/>
  <c r="D10" i="14"/>
  <c r="E9" i="14"/>
  <c r="D9" i="14"/>
  <c r="E8" i="14"/>
  <c r="D8" i="14"/>
  <c r="E14" i="13"/>
  <c r="D14" i="13"/>
  <c r="E13" i="13"/>
  <c r="D13" i="13"/>
  <c r="E12" i="13"/>
  <c r="D12" i="13"/>
  <c r="E11" i="13"/>
  <c r="D11" i="13"/>
  <c r="E10" i="13"/>
  <c r="D10" i="13"/>
  <c r="E9" i="13"/>
  <c r="D9" i="13"/>
  <c r="E8" i="13"/>
  <c r="D8" i="13"/>
  <c r="E8" i="18"/>
  <c r="E9" i="18"/>
  <c r="E10" i="18"/>
  <c r="E11" i="18"/>
  <c r="E12" i="18"/>
  <c r="E13" i="18"/>
  <c r="E14" i="18"/>
  <c r="D14" i="18"/>
  <c r="D13" i="18"/>
  <c r="D12" i="18"/>
  <c r="D11" i="18"/>
  <c r="D10" i="18"/>
  <c r="D9" i="18"/>
  <c r="D8" i="18"/>
  <c r="C14" i="18"/>
  <c r="C13" i="18"/>
  <c r="C12" i="18"/>
  <c r="C11" i="18"/>
  <c r="C10" i="18"/>
  <c r="C9" i="18"/>
  <c r="C8" i="18"/>
  <c r="C14" i="13"/>
  <c r="C13" i="13"/>
  <c r="C12" i="13"/>
  <c r="C11" i="13"/>
  <c r="C10" i="13"/>
  <c r="C9" i="13"/>
  <c r="C8" i="13"/>
  <c r="C8" i="14"/>
  <c r="C9" i="14"/>
  <c r="C10" i="14"/>
  <c r="C11" i="14"/>
  <c r="C12" i="14"/>
  <c r="C13" i="14"/>
  <c r="C14" i="14"/>
  <c r="B15" i="18" l="1"/>
  <c r="B15" i="13"/>
  <c r="B15" i="14"/>
  <c r="B15" i="17"/>
  <c r="B15" i="2"/>
  <c r="B15" i="16"/>
  <c r="B15" i="19"/>
  <c r="E14" i="19" l="1"/>
  <c r="E12" i="19"/>
  <c r="E10" i="19"/>
  <c r="E8" i="19"/>
  <c r="E6" i="19"/>
  <c r="E4" i="19"/>
  <c r="C14" i="19"/>
  <c r="C10" i="19"/>
  <c r="C6" i="19"/>
  <c r="G5" i="19"/>
  <c r="E11" i="19"/>
  <c r="C8" i="19"/>
  <c r="D11" i="19"/>
  <c r="D7" i="19"/>
  <c r="D14" i="19"/>
  <c r="D12" i="19"/>
  <c r="D10" i="19"/>
  <c r="D8" i="19"/>
  <c r="D6" i="19"/>
  <c r="D4" i="19"/>
  <c r="C13" i="19"/>
  <c r="C9" i="19"/>
  <c r="C5" i="19"/>
  <c r="E13" i="19"/>
  <c r="E9" i="19"/>
  <c r="E7" i="19"/>
  <c r="E5" i="19"/>
  <c r="C12" i="19"/>
  <c r="D13" i="19"/>
  <c r="D9" i="19"/>
  <c r="D5" i="19"/>
  <c r="C11" i="19"/>
  <c r="C7" i="19"/>
  <c r="E6" i="14"/>
  <c r="E4" i="14"/>
  <c r="C5" i="14"/>
  <c r="H4" i="14"/>
  <c r="E5" i="14"/>
  <c r="D6" i="14"/>
  <c r="D4" i="14"/>
  <c r="C6" i="14"/>
  <c r="E7" i="14"/>
  <c r="C7" i="14"/>
  <c r="C4" i="14"/>
  <c r="D7" i="14"/>
  <c r="D5" i="14"/>
  <c r="E14" i="16"/>
  <c r="E12" i="16"/>
  <c r="E10" i="16"/>
  <c r="E8" i="16"/>
  <c r="E6" i="16"/>
  <c r="E4" i="16"/>
  <c r="C7" i="16"/>
  <c r="C11" i="16"/>
  <c r="C4" i="16"/>
  <c r="E11" i="16"/>
  <c r="E7" i="16"/>
  <c r="E5" i="16"/>
  <c r="C5" i="16"/>
  <c r="C13" i="16"/>
  <c r="D13" i="16"/>
  <c r="D9" i="16"/>
  <c r="D14" i="16"/>
  <c r="D12" i="16"/>
  <c r="D10" i="16"/>
  <c r="D8" i="16"/>
  <c r="D6" i="16"/>
  <c r="D4" i="16"/>
  <c r="C8" i="16"/>
  <c r="C12" i="16"/>
  <c r="E13" i="16"/>
  <c r="E9" i="16"/>
  <c r="C9" i="16"/>
  <c r="D11" i="16"/>
  <c r="D7" i="16"/>
  <c r="D5" i="16"/>
  <c r="C6" i="16"/>
  <c r="C10" i="16"/>
  <c r="G14" i="16"/>
  <c r="C14" i="16"/>
  <c r="E7" i="13"/>
  <c r="E5" i="13"/>
  <c r="C7" i="13"/>
  <c r="E4" i="13"/>
  <c r="C5" i="13"/>
  <c r="D7" i="13"/>
  <c r="D5" i="13"/>
  <c r="C6" i="13"/>
  <c r="E6" i="13"/>
  <c r="D6" i="13"/>
  <c r="C4" i="13"/>
  <c r="D4" i="13"/>
  <c r="E13" i="17"/>
  <c r="E11" i="17"/>
  <c r="E9" i="17"/>
  <c r="E7" i="17"/>
  <c r="E5" i="17"/>
  <c r="C6" i="17"/>
  <c r="C10" i="17"/>
  <c r="C14" i="17"/>
  <c r="E12" i="17"/>
  <c r="E8" i="17"/>
  <c r="E6" i="17"/>
  <c r="C8" i="17"/>
  <c r="D13" i="17"/>
  <c r="D11" i="17"/>
  <c r="D9" i="17"/>
  <c r="D7" i="17"/>
  <c r="D5" i="17"/>
  <c r="C7" i="17"/>
  <c r="C11" i="17"/>
  <c r="C4" i="17"/>
  <c r="E14" i="17"/>
  <c r="E10" i="17"/>
  <c r="E4" i="17"/>
  <c r="C12" i="17"/>
  <c r="D8" i="17"/>
  <c r="C9" i="17"/>
  <c r="D14" i="17"/>
  <c r="D6" i="17"/>
  <c r="C5" i="17"/>
  <c r="D12" i="17"/>
  <c r="D4" i="17"/>
  <c r="D10" i="17"/>
  <c r="C13" i="17"/>
  <c r="E13" i="2"/>
  <c r="E11" i="2"/>
  <c r="E9" i="2"/>
  <c r="E7" i="2"/>
  <c r="E5" i="2"/>
  <c r="C8" i="2"/>
  <c r="C12" i="2"/>
  <c r="E14" i="2"/>
  <c r="E10" i="2"/>
  <c r="E8" i="2"/>
  <c r="E4" i="2"/>
  <c r="C6" i="2"/>
  <c r="C14" i="2"/>
  <c r="D14" i="2"/>
  <c r="D12" i="2"/>
  <c r="D8" i="2"/>
  <c r="D6" i="2"/>
  <c r="D13" i="2"/>
  <c r="D11" i="2"/>
  <c r="D9" i="2"/>
  <c r="D7" i="2"/>
  <c r="D5" i="2"/>
  <c r="C5" i="2"/>
  <c r="C9" i="2"/>
  <c r="C13" i="2"/>
  <c r="E12" i="2"/>
  <c r="E6" i="2"/>
  <c r="C10" i="2"/>
  <c r="D10" i="2"/>
  <c r="D4" i="2"/>
  <c r="C11" i="2"/>
  <c r="C4" i="2"/>
  <c r="C7" i="2"/>
  <c r="E5" i="18"/>
  <c r="D5" i="18"/>
  <c r="C4" i="18"/>
  <c r="C6" i="18"/>
  <c r="E6" i="18"/>
  <c r="D4" i="18"/>
  <c r="C7" i="18"/>
  <c r="E7" i="18"/>
  <c r="E4" i="18"/>
  <c r="D7" i="18"/>
  <c r="D6" i="18"/>
  <c r="C5" i="18"/>
  <c r="G19" i="19"/>
  <c r="H14" i="19"/>
  <c r="F4" i="19" l="1"/>
  <c r="G9" i="19"/>
  <c r="G13" i="19"/>
  <c r="G4" i="19"/>
  <c r="H5" i="19"/>
  <c r="F8" i="19"/>
  <c r="H9" i="19"/>
  <c r="F12" i="19"/>
  <c r="H13" i="19"/>
  <c r="G7" i="19"/>
  <c r="G11" i="19"/>
  <c r="F6" i="19"/>
  <c r="H7" i="19"/>
  <c r="F10" i="19"/>
  <c r="H11" i="19"/>
  <c r="F14" i="19"/>
  <c r="G6" i="19"/>
  <c r="G8" i="19"/>
  <c r="G10" i="19"/>
  <c r="G12" i="19"/>
  <c r="G14" i="19"/>
  <c r="H4" i="19"/>
  <c r="F5" i="19"/>
  <c r="H6" i="19"/>
  <c r="F7" i="19"/>
  <c r="H8" i="19"/>
  <c r="F9" i="19"/>
  <c r="H10" i="19"/>
  <c r="F11" i="19"/>
  <c r="H12" i="19"/>
  <c r="F13" i="19"/>
  <c r="G19" i="18"/>
  <c r="H7" i="18"/>
  <c r="H14" i="18"/>
  <c r="G14" i="18"/>
  <c r="F14" i="18"/>
  <c r="H13" i="18"/>
  <c r="G13" i="18"/>
  <c r="F13" i="18"/>
  <c r="H12" i="18"/>
  <c r="G12" i="18"/>
  <c r="F12" i="18"/>
  <c r="H11" i="18"/>
  <c r="G11" i="18"/>
  <c r="F11" i="18"/>
  <c r="H10" i="18"/>
  <c r="G10" i="18"/>
  <c r="F10" i="18"/>
  <c r="H9" i="18"/>
  <c r="G9" i="18"/>
  <c r="F9" i="18"/>
  <c r="H8" i="18"/>
  <c r="G8" i="18"/>
  <c r="F8" i="18"/>
  <c r="G7" i="18"/>
  <c r="H4" i="18"/>
  <c r="G19" i="17"/>
  <c r="H14" i="17"/>
  <c r="F5" i="18" l="1"/>
  <c r="G5" i="18"/>
  <c r="F7" i="18"/>
  <c r="G4" i="18"/>
  <c r="G6" i="18"/>
  <c r="H6" i="18"/>
  <c r="G13" i="17"/>
  <c r="F4" i="18"/>
  <c r="H5" i="18"/>
  <c r="F6" i="18"/>
  <c r="G5" i="17"/>
  <c r="G9" i="17"/>
  <c r="F6" i="17"/>
  <c r="G11" i="17"/>
  <c r="F4" i="17"/>
  <c r="H5" i="17"/>
  <c r="G7" i="17"/>
  <c r="G4" i="17"/>
  <c r="G6" i="17"/>
  <c r="G8" i="17"/>
  <c r="G10" i="17"/>
  <c r="G12" i="17"/>
  <c r="G14" i="17"/>
  <c r="H7" i="17"/>
  <c r="F8" i="17"/>
  <c r="H9" i="17"/>
  <c r="F10" i="17"/>
  <c r="H11" i="17"/>
  <c r="F12" i="17"/>
  <c r="H13" i="17"/>
  <c r="F14" i="17"/>
  <c r="H4" i="17"/>
  <c r="F5" i="17"/>
  <c r="H6" i="17"/>
  <c r="F7" i="17"/>
  <c r="H8" i="17"/>
  <c r="F9" i="17"/>
  <c r="H10" i="17"/>
  <c r="F11" i="17"/>
  <c r="H12" i="17"/>
  <c r="F13" i="17"/>
  <c r="G19" i="16"/>
  <c r="G19" i="14"/>
  <c r="H14" i="14"/>
  <c r="G14" i="14"/>
  <c r="F14" i="14"/>
  <c r="H13" i="14"/>
  <c r="G13" i="14"/>
  <c r="F13" i="14"/>
  <c r="H12" i="14"/>
  <c r="G12" i="14"/>
  <c r="F12" i="14"/>
  <c r="H11" i="14"/>
  <c r="G11" i="14"/>
  <c r="F11" i="14"/>
  <c r="H10" i="14"/>
  <c r="G10" i="14"/>
  <c r="F10" i="14"/>
  <c r="H9" i="14"/>
  <c r="G9" i="14"/>
  <c r="F9" i="14"/>
  <c r="H8" i="14"/>
  <c r="G8" i="14"/>
  <c r="F8" i="14"/>
  <c r="G19" i="13"/>
  <c r="F7" i="13"/>
  <c r="H14" i="13"/>
  <c r="G14" i="13"/>
  <c r="F14" i="13"/>
  <c r="H13" i="13"/>
  <c r="G13" i="13"/>
  <c r="F13" i="13"/>
  <c r="H12" i="13"/>
  <c r="G12" i="13"/>
  <c r="F12" i="13"/>
  <c r="H11" i="13"/>
  <c r="G11" i="13"/>
  <c r="F11" i="13"/>
  <c r="H10" i="13"/>
  <c r="F10" i="13"/>
  <c r="H9" i="13"/>
  <c r="G9" i="13"/>
  <c r="F9" i="13"/>
  <c r="H8" i="13"/>
  <c r="G8" i="13"/>
  <c r="F8" i="13"/>
  <c r="G19" i="2"/>
  <c r="H9" i="16" l="1"/>
  <c r="G4" i="16"/>
  <c r="F12" i="16"/>
  <c r="F6" i="16"/>
  <c r="F13" i="16"/>
  <c r="F7" i="16"/>
  <c r="H8" i="16"/>
  <c r="G6" i="16"/>
  <c r="H11" i="16"/>
  <c r="F4" i="16"/>
  <c r="H5" i="16"/>
  <c r="G10" i="16"/>
  <c r="F8" i="16"/>
  <c r="H10" i="16"/>
  <c r="F7" i="14"/>
  <c r="G13" i="16"/>
  <c r="H6" i="16"/>
  <c r="H7" i="16"/>
  <c r="G8" i="16"/>
  <c r="F9" i="16"/>
  <c r="F10" i="16"/>
  <c r="F11" i="16"/>
  <c r="H12" i="16"/>
  <c r="G12" i="16"/>
  <c r="H4" i="16"/>
  <c r="G5" i="16"/>
  <c r="G7" i="16"/>
  <c r="G9" i="16"/>
  <c r="G11" i="16"/>
  <c r="G7" i="14"/>
  <c r="F5" i="14"/>
  <c r="H6" i="14"/>
  <c r="G5" i="14"/>
  <c r="F4" i="14"/>
  <c r="H5" i="14"/>
  <c r="F6" i="14"/>
  <c r="H7" i="14"/>
  <c r="G4" i="14"/>
  <c r="G6" i="14"/>
  <c r="F14" i="16"/>
  <c r="F5" i="16"/>
  <c r="H14" i="16"/>
  <c r="H13" i="16"/>
  <c r="G7" i="13"/>
  <c r="G5" i="13"/>
  <c r="F4" i="13"/>
  <c r="H5" i="13"/>
  <c r="G4" i="13"/>
  <c r="G6" i="13"/>
  <c r="F6" i="13"/>
  <c r="H7" i="13"/>
  <c r="H4" i="13"/>
  <c r="F5" i="13"/>
  <c r="H6" i="13"/>
  <c r="H5" i="2" l="1"/>
  <c r="H4" i="2"/>
  <c r="F12" i="2"/>
  <c r="G10" i="2"/>
  <c r="F11" i="2"/>
  <c r="G13" i="2"/>
  <c r="G9" i="2"/>
  <c r="H11" i="2"/>
  <c r="G14" i="2"/>
  <c r="H12" i="2"/>
  <c r="F14" i="2"/>
  <c r="F10" i="2"/>
  <c r="G12" i="2"/>
  <c r="H14" i="2"/>
  <c r="H10" i="2"/>
  <c r="F13" i="2"/>
  <c r="F9" i="2"/>
  <c r="G11" i="2"/>
  <c r="H13" i="2"/>
  <c r="H9" i="2"/>
  <c r="F6" i="2"/>
  <c r="G5" i="2"/>
  <c r="H8" i="2"/>
  <c r="F5" i="2"/>
  <c r="G8" i="2"/>
  <c r="H7" i="2"/>
  <c r="F8" i="2"/>
  <c r="G4" i="2"/>
  <c r="G7" i="2"/>
  <c r="H6" i="2"/>
  <c r="F4" i="2"/>
  <c r="F7" i="2"/>
  <c r="G6" i="2"/>
</calcChain>
</file>

<file path=xl/sharedStrings.xml><?xml version="1.0" encoding="utf-8"?>
<sst xmlns="http://schemas.openxmlformats.org/spreadsheetml/2006/main" count="211" uniqueCount="31">
  <si>
    <t>Montant de l'offre</t>
  </si>
  <si>
    <t>Estim. MO</t>
  </si>
  <si>
    <t>Méthode linéaire basée sur la moyenne des offres *</t>
  </si>
  <si>
    <t>Moyenne des offres :</t>
  </si>
  <si>
    <t>Montant estimé :</t>
  </si>
  <si>
    <t>y</t>
  </si>
  <si>
    <r>
      <t>T</t>
    </r>
    <r>
      <rPr>
        <b/>
        <vertAlign val="superscript"/>
        <sz val="36"/>
        <color theme="0"/>
        <rFont val="Calibri"/>
        <family val="2"/>
        <scheme val="minor"/>
      </rPr>
      <t>2</t>
    </r>
  </si>
  <si>
    <r>
      <t>T</t>
    </r>
    <r>
      <rPr>
        <b/>
        <vertAlign val="superscript"/>
        <sz val="36"/>
        <color theme="0"/>
        <rFont val="Calibri"/>
        <family val="2"/>
        <scheme val="minor"/>
      </rPr>
      <t>3</t>
    </r>
  </si>
  <si>
    <r>
      <t>T</t>
    </r>
    <r>
      <rPr>
        <b/>
        <vertAlign val="subscript"/>
        <sz val="36"/>
        <color theme="0"/>
        <rFont val="Calibri"/>
        <family val="2"/>
        <scheme val="minor"/>
      </rPr>
      <t>300</t>
    </r>
  </si>
  <si>
    <r>
      <t>T</t>
    </r>
    <r>
      <rPr>
        <b/>
        <vertAlign val="subscript"/>
        <sz val="36"/>
        <color theme="1"/>
        <rFont val="Calibri"/>
        <family val="2"/>
        <scheme val="minor"/>
      </rPr>
      <t>200</t>
    </r>
  </si>
  <si>
    <t>Méthode puissance 
au carré</t>
  </si>
  <si>
    <t>Méthode puissance 
au cube</t>
  </si>
  <si>
    <r>
      <t xml:space="preserve">* Condition d'application de la méthode linéaire basée sur la moyenne des offres (méthode </t>
    </r>
    <r>
      <rPr>
        <b/>
        <sz val="28"/>
        <color theme="1"/>
        <rFont val="Calibri"/>
        <family val="2"/>
        <scheme val="minor"/>
      </rPr>
      <t>T</t>
    </r>
    <r>
      <rPr>
        <b/>
        <sz val="22"/>
        <color theme="1"/>
        <rFont val="Calibri"/>
        <family val="2"/>
        <scheme val="minor"/>
      </rPr>
      <t>moyenne) :</t>
    </r>
  </si>
  <si>
    <r>
      <t>T</t>
    </r>
    <r>
      <rPr>
        <b/>
        <vertAlign val="subscript"/>
        <sz val="36"/>
        <color theme="0"/>
        <rFont val="Calibri"/>
        <family val="2"/>
        <scheme val="minor"/>
      </rPr>
      <t>moyenne</t>
    </r>
  </si>
  <si>
    <r>
      <t>T</t>
    </r>
    <r>
      <rPr>
        <b/>
        <vertAlign val="superscript"/>
        <sz val="36"/>
        <color theme="0"/>
        <rFont val="Calibri"/>
        <family val="2"/>
        <scheme val="minor"/>
      </rPr>
      <t>1,5</t>
    </r>
  </si>
  <si>
    <t>Méthode puissance 
1,5</t>
  </si>
  <si>
    <t>Offre la moins chère</t>
  </si>
  <si>
    <r>
      <t xml:space="preserve">Moyenne des offres financières des candidats ou montant estimé par l'adjudicateur :
</t>
    </r>
    <r>
      <rPr>
        <b/>
        <sz val="16"/>
        <color rgb="FFFF0000"/>
        <rFont val="Arial"/>
        <family val="2"/>
      </rPr>
      <t>Il est rappelé que la méthode basée sur la moyenne des offres peut être utilisée pour autant qu'il y ait 5 offres recevables, sinon c'est le prix estimé par l'adjudicateur qui fait foi pour déterminer la moyenne. Il est donc fortement recommandé de fixer ce montant avant le dépôt des offres et de pouvoir prouver qu'il était bloqué avant le dépôt des offres.</t>
    </r>
  </si>
  <si>
    <t>Soumissionnaire 2</t>
  </si>
  <si>
    <t>Soumissionnaire 3</t>
  </si>
  <si>
    <t>Soumissionnaire 4</t>
  </si>
  <si>
    <t>Soumissionnaire 5</t>
  </si>
  <si>
    <t>Soumissionnaire 7</t>
  </si>
  <si>
    <t>Soumissionnaire 8</t>
  </si>
  <si>
    <t>Soumissionnaire 9</t>
  </si>
  <si>
    <t>Soumissionnaire 10</t>
  </si>
  <si>
    <t>Soumissionnaire 11</t>
  </si>
  <si>
    <t>Soumissionnaire 6</t>
  </si>
  <si>
    <r>
      <t>Méthode linéaire T</t>
    </r>
    <r>
      <rPr>
        <b/>
        <vertAlign val="subscript"/>
        <sz val="20"/>
        <color theme="1"/>
        <rFont val="Calibri"/>
        <family val="2"/>
        <scheme val="minor"/>
      </rPr>
      <t>200</t>
    </r>
    <r>
      <rPr>
        <b/>
        <sz val="20"/>
        <color theme="1"/>
        <rFont val="Calibri"/>
        <family val="2"/>
        <scheme val="minor"/>
      </rPr>
      <t xml:space="preserve"> basée sur la note 0 pour les offres dont le prix est égal ou supérieur au double du prix de l'offre la moins chère.</t>
    </r>
  </si>
  <si>
    <r>
      <t>Méthode linéaire T</t>
    </r>
    <r>
      <rPr>
        <b/>
        <vertAlign val="subscript"/>
        <sz val="20"/>
        <color theme="1"/>
        <rFont val="Calibri"/>
        <family val="2"/>
        <scheme val="minor"/>
      </rPr>
      <t>300</t>
    </r>
    <r>
      <rPr>
        <b/>
        <sz val="20"/>
        <color theme="1"/>
        <rFont val="Calibri"/>
        <family val="2"/>
        <scheme val="minor"/>
      </rPr>
      <t xml:space="preserve"> basée ssur la note 0 pour les offres dont le prix est égal ou supérieur au triple du prix de l'offre la moins chère.</t>
    </r>
  </si>
  <si>
    <t>Soumissionnaire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</si>
</sst>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8"/>
      <color indexed="9"/>
      <name val="Arial"/>
      <family val="2"/>
    </font>
    <font>
      <b/>
      <sz val="10"/>
      <name val="Arial"/>
      <family val="2"/>
    </font>
    <font>
      <sz val="14"/>
      <color theme="1"/>
      <name val="Calibri"/>
      <family val="2"/>
      <scheme val="minor"/>
    </font>
    <font>
      <b/>
      <sz val="18"/>
      <color theme="1"/>
      <name val="Calibri"/>
      <family val="2"/>
      <scheme val="minor"/>
    </font>
    <font>
      <b/>
      <sz val="20"/>
      <color theme="1"/>
      <name val="Calibri"/>
      <family val="2"/>
      <scheme val="minor"/>
    </font>
    <font>
      <b/>
      <sz val="16"/>
      <name val="Arial"/>
      <family val="2"/>
    </font>
    <font>
      <b/>
      <sz val="16"/>
      <color rgb="FFFF0000"/>
      <name val="Arial"/>
      <family val="2"/>
    </font>
    <font>
      <b/>
      <sz val="22"/>
      <color theme="1"/>
      <name val="Calibri"/>
      <family val="2"/>
      <scheme val="minor"/>
    </font>
    <font>
      <sz val="16"/>
      <name val="Arial"/>
      <family val="2"/>
    </font>
    <font>
      <b/>
      <sz val="36"/>
      <color theme="1"/>
      <name val="Calibri"/>
      <family val="2"/>
      <scheme val="minor"/>
    </font>
    <font>
      <b/>
      <sz val="24"/>
      <color theme="1"/>
      <name val="Calibri"/>
      <family val="2"/>
      <scheme val="minor"/>
    </font>
    <font>
      <b/>
      <sz val="24"/>
      <color rgb="FF0000FF"/>
      <name val="Calibri"/>
      <family val="2"/>
      <scheme val="minor"/>
    </font>
    <font>
      <b/>
      <sz val="24"/>
      <name val="Arial"/>
      <family val="2"/>
    </font>
    <font>
      <b/>
      <sz val="24"/>
      <color theme="5" tint="-0.499984740745262"/>
      <name val="Arial"/>
      <family val="2"/>
    </font>
    <font>
      <b/>
      <sz val="22"/>
      <color theme="5" tint="-0.499984740745262"/>
      <name val="Calibri"/>
      <family val="2"/>
      <scheme val="minor"/>
    </font>
    <font>
      <b/>
      <sz val="36"/>
      <color theme="0"/>
      <name val="Calibri"/>
      <family val="2"/>
      <scheme val="minor"/>
    </font>
    <font>
      <b/>
      <vertAlign val="superscript"/>
      <sz val="36"/>
      <color theme="0"/>
      <name val="Calibri"/>
      <family val="2"/>
      <scheme val="minor"/>
    </font>
    <font>
      <b/>
      <vertAlign val="subscript"/>
      <sz val="36"/>
      <color theme="0"/>
      <name val="Calibri"/>
      <family val="2"/>
      <scheme val="minor"/>
    </font>
    <font>
      <b/>
      <vertAlign val="subscript"/>
      <sz val="36"/>
      <color theme="1"/>
      <name val="Calibri"/>
      <family val="2"/>
      <scheme val="minor"/>
    </font>
    <font>
      <b/>
      <sz val="28"/>
      <color theme="1"/>
      <name val="Calibri"/>
      <family val="2"/>
      <scheme val="minor"/>
    </font>
    <font>
      <b/>
      <sz val="19"/>
      <color theme="1"/>
      <name val="Calibri"/>
      <family val="2"/>
      <scheme val="minor"/>
    </font>
    <font>
      <b/>
      <vertAlign val="subscript"/>
      <sz val="20"/>
      <color theme="1"/>
      <name val="Calibri"/>
      <family val="2"/>
      <scheme val="minor"/>
    </font>
    <font>
      <sz val="20"/>
      <color theme="1"/>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0000FF"/>
        <bgColor indexed="64"/>
      </patternFill>
    </fill>
    <fill>
      <patternFill patternType="solid">
        <fgColor rgb="FFFF0000"/>
        <bgColor indexed="64"/>
      </patternFill>
    </fill>
    <fill>
      <patternFill patternType="solid">
        <fgColor rgb="FF7030A0"/>
        <bgColor indexed="64"/>
      </patternFill>
    </fill>
    <fill>
      <patternFill patternType="solid">
        <fgColor theme="1"/>
        <bgColor indexed="64"/>
      </patternFill>
    </fill>
    <fill>
      <patternFill patternType="solid">
        <fgColor rgb="FFFFFF00"/>
        <bgColor indexed="64"/>
      </patternFill>
    </fill>
    <fill>
      <patternFill patternType="solid">
        <fgColor theme="9" tint="-0.249977111117893"/>
        <bgColor indexed="64"/>
      </patternFill>
    </fill>
  </fills>
  <borders count="24">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59">
    <xf numFmtId="0" fontId="0" fillId="0" borderId="0" xfId="0"/>
    <xf numFmtId="4" fontId="1" fillId="0" borderId="0" xfId="0" applyNumberFormat="1" applyFont="1" applyAlignment="1" applyProtection="1">
      <alignment vertical="center"/>
    </xf>
    <xf numFmtId="3" fontId="1" fillId="0" borderId="0" xfId="0" applyNumberFormat="1" applyFont="1" applyAlignment="1" applyProtection="1">
      <alignment vertical="center"/>
    </xf>
    <xf numFmtId="3" fontId="2" fillId="0" borderId="0" xfId="0" applyNumberFormat="1" applyFont="1" applyAlignment="1" applyProtection="1">
      <alignment vertical="center"/>
    </xf>
    <xf numFmtId="3" fontId="2" fillId="0" borderId="0" xfId="0" applyNumberFormat="1" applyFont="1" applyFill="1" applyBorder="1" applyAlignment="1" applyProtection="1">
      <alignment vertical="center" wrapText="1"/>
    </xf>
    <xf numFmtId="3" fontId="2"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164" fontId="2" fillId="0" borderId="0" xfId="0" applyNumberFormat="1" applyFont="1" applyFill="1" applyBorder="1" applyAlignment="1" applyProtection="1">
      <alignment vertical="center"/>
    </xf>
    <xf numFmtId="3" fontId="2" fillId="0" borderId="0" xfId="0" applyNumberFormat="1" applyFont="1" applyFill="1" applyAlignment="1" applyProtection="1">
      <alignment vertical="center"/>
    </xf>
    <xf numFmtId="3" fontId="1" fillId="0" borderId="0" xfId="0" applyNumberFormat="1" applyFont="1" applyFill="1" applyAlignment="1" applyProtection="1">
      <alignment vertical="center"/>
    </xf>
    <xf numFmtId="0" fontId="9" fillId="0" borderId="5" xfId="0" applyFont="1" applyBorder="1" applyAlignment="1" applyProtection="1">
      <alignment vertical="center"/>
    </xf>
    <xf numFmtId="3" fontId="13" fillId="0" borderId="0" xfId="0" applyNumberFormat="1" applyFont="1" applyBorder="1" applyAlignment="1" applyProtection="1">
      <alignment horizontal="center" vertical="center"/>
    </xf>
    <xf numFmtId="4" fontId="14" fillId="2" borderId="1" xfId="0" applyNumberFormat="1" applyFont="1" applyFill="1" applyBorder="1" applyAlignment="1" applyProtection="1">
      <alignment horizontal="right" vertical="center"/>
    </xf>
    <xf numFmtId="0" fontId="0" fillId="0" borderId="0" xfId="0" applyProtection="1"/>
    <xf numFmtId="0" fontId="10" fillId="0" borderId="0" xfId="0" applyFont="1" applyAlignment="1" applyProtection="1">
      <alignment horizontal="center" vertical="center"/>
    </xf>
    <xf numFmtId="0" fontId="4" fillId="0" borderId="2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4" fontId="12" fillId="0" borderId="10" xfId="0" applyNumberFormat="1" applyFont="1" applyBorder="1" applyAlignment="1" applyProtection="1">
      <alignment horizontal="center" vertical="center"/>
    </xf>
    <xf numFmtId="4" fontId="12" fillId="0" borderId="8" xfId="0" applyNumberFormat="1" applyFont="1" applyBorder="1" applyAlignment="1" applyProtection="1">
      <alignment horizontal="center" vertical="center"/>
    </xf>
    <xf numFmtId="4" fontId="12" fillId="0" borderId="11" xfId="0" applyNumberFormat="1" applyFont="1" applyBorder="1" applyAlignment="1" applyProtection="1">
      <alignment horizontal="center" vertical="center"/>
    </xf>
    <xf numFmtId="0" fontId="11" fillId="5" borderId="18" xfId="0" applyFont="1" applyFill="1" applyBorder="1" applyAlignment="1" applyProtection="1">
      <alignment horizontal="center" vertical="center"/>
    </xf>
    <xf numFmtId="4" fontId="12" fillId="0" borderId="12" xfId="0" applyNumberFormat="1" applyFont="1" applyBorder="1" applyAlignment="1" applyProtection="1">
      <alignment horizontal="center" vertical="center"/>
    </xf>
    <xf numFmtId="4" fontId="12" fillId="0" borderId="9" xfId="0" applyNumberFormat="1" applyFont="1" applyBorder="1" applyAlignment="1" applyProtection="1">
      <alignment horizontal="center" vertical="center"/>
    </xf>
    <xf numFmtId="4" fontId="12" fillId="0" borderId="13" xfId="0" applyNumberFormat="1" applyFont="1" applyBorder="1" applyAlignment="1" applyProtection="1">
      <alignment horizontal="center" vertical="center"/>
    </xf>
    <xf numFmtId="0" fontId="11" fillId="5" borderId="19" xfId="0" applyFont="1" applyFill="1" applyBorder="1" applyAlignment="1" applyProtection="1">
      <alignment horizontal="center" vertical="center"/>
    </xf>
    <xf numFmtId="4" fontId="12" fillId="0" borderId="14" xfId="0" applyNumberFormat="1" applyFont="1" applyBorder="1" applyAlignment="1" applyProtection="1">
      <alignment horizontal="center" vertical="center"/>
    </xf>
    <xf numFmtId="4" fontId="12" fillId="0" borderId="15" xfId="0" applyNumberFormat="1" applyFont="1" applyBorder="1" applyAlignment="1" applyProtection="1">
      <alignment horizontal="center" vertical="center"/>
    </xf>
    <xf numFmtId="4" fontId="12" fillId="0" borderId="16" xfId="0" applyNumberFormat="1" applyFont="1" applyBorder="1" applyAlignment="1" applyProtection="1">
      <alignment horizontal="center" vertical="center"/>
    </xf>
    <xf numFmtId="4" fontId="3" fillId="0" borderId="0" xfId="0" applyNumberFormat="1" applyFont="1" applyAlignment="1" applyProtection="1">
      <alignment horizontal="center" vertical="center"/>
    </xf>
    <xf numFmtId="0" fontId="3" fillId="0" borderId="0" xfId="0" applyFont="1" applyProtection="1"/>
    <xf numFmtId="0" fontId="0" fillId="0" borderId="0" xfId="0" applyBorder="1" applyProtection="1"/>
    <xf numFmtId="0" fontId="8" fillId="4" borderId="0" xfId="0" applyFont="1" applyFill="1" applyBorder="1" applyAlignment="1" applyProtection="1">
      <alignment vertical="center"/>
    </xf>
    <xf numFmtId="0" fontId="15" fillId="4" borderId="0" xfId="0" applyFont="1" applyFill="1" applyBorder="1" applyAlignment="1" applyProtection="1">
      <alignment vertical="center"/>
    </xf>
    <xf numFmtId="0" fontId="8" fillId="0" borderId="0" xfId="0" applyFont="1" applyFill="1" applyBorder="1" applyAlignment="1" applyProtection="1">
      <alignment vertical="center"/>
    </xf>
    <xf numFmtId="0" fontId="0" fillId="0" borderId="7" xfId="0" applyBorder="1" applyProtection="1"/>
    <xf numFmtId="4" fontId="13" fillId="0" borderId="1" xfId="0"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protection locked="0"/>
    </xf>
    <xf numFmtId="0" fontId="11" fillId="5" borderId="18" xfId="0" applyFont="1" applyFill="1" applyBorder="1" applyAlignment="1" applyProtection="1">
      <alignment horizontal="center" vertical="center"/>
      <protection locked="0"/>
    </xf>
    <xf numFmtId="0" fontId="11" fillId="5" borderId="19" xfId="0" applyFont="1" applyFill="1" applyBorder="1" applyAlignment="1" applyProtection="1">
      <alignment horizontal="center" vertical="center"/>
      <protection locked="0"/>
    </xf>
    <xf numFmtId="4" fontId="14" fillId="2" borderId="1" xfId="0" applyNumberFormat="1" applyFont="1" applyFill="1" applyBorder="1" applyAlignment="1" applyProtection="1">
      <alignment horizontal="right" vertical="center"/>
      <protection locked="0"/>
    </xf>
    <xf numFmtId="0" fontId="4" fillId="0" borderId="6" xfId="0" applyFont="1" applyFill="1" applyBorder="1" applyAlignment="1" applyProtection="1">
      <alignment horizontal="center" vertical="center"/>
    </xf>
    <xf numFmtId="4" fontId="12" fillId="0" borderId="22" xfId="0" applyNumberFormat="1" applyFont="1" applyBorder="1" applyAlignment="1" applyProtection="1">
      <alignment horizontal="center" vertical="center"/>
    </xf>
    <xf numFmtId="0" fontId="16" fillId="8"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10" borderId="2" xfId="0" applyFont="1" applyFill="1" applyBorder="1" applyAlignment="1" applyProtection="1">
      <alignment horizontal="center" vertical="center" wrapText="1"/>
    </xf>
    <xf numFmtId="0" fontId="16" fillId="11" borderId="2" xfId="0" applyFont="1" applyFill="1" applyBorder="1" applyAlignment="1" applyProtection="1">
      <alignment horizontal="center" vertical="center" wrapText="1"/>
    </xf>
    <xf numFmtId="0" fontId="16" fillId="13" borderId="2" xfId="0" applyFont="1" applyFill="1" applyBorder="1" applyAlignment="1" applyProtection="1">
      <alignment horizontal="center" vertical="center" wrapText="1"/>
    </xf>
    <xf numFmtId="0" fontId="10" fillId="12" borderId="2"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xf>
    <xf numFmtId="0" fontId="11" fillId="7" borderId="2" xfId="0" applyFont="1" applyFill="1" applyBorder="1" applyAlignment="1" applyProtection="1">
      <alignment horizontal="center" vertical="center" wrapText="1"/>
    </xf>
    <xf numFmtId="0" fontId="23" fillId="0" borderId="0" xfId="0" applyFont="1" applyProtection="1"/>
    <xf numFmtId="0" fontId="20" fillId="6" borderId="20" xfId="0" applyFont="1" applyFill="1" applyBorder="1" applyAlignment="1" applyProtection="1">
      <alignment horizontal="center" wrapText="1"/>
    </xf>
    <xf numFmtId="0" fontId="20" fillId="6" borderId="23" xfId="0" applyFont="1" applyFill="1" applyBorder="1" applyAlignment="1" applyProtection="1">
      <alignment horizontal="center" wrapText="1"/>
    </xf>
    <xf numFmtId="0" fontId="8" fillId="4" borderId="0" xfId="0" applyFont="1" applyFill="1" applyBorder="1" applyAlignment="1" applyProtection="1">
      <alignment horizontal="left" vertical="center"/>
    </xf>
    <xf numFmtId="3" fontId="6" fillId="0" borderId="3" xfId="0" applyNumberFormat="1" applyFont="1" applyFill="1" applyBorder="1" applyAlignment="1" applyProtection="1">
      <alignment horizontal="right" vertical="center" wrapText="1" indent="1"/>
    </xf>
    <xf numFmtId="3" fontId="6" fillId="0" borderId="4" xfId="0" applyNumberFormat="1" applyFont="1" applyFill="1" applyBorder="1" applyAlignment="1" applyProtection="1">
      <alignment horizontal="right" vertical="center" inden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541922350978588E-2"/>
          <c:y val="4.1361975016438478E-2"/>
          <c:w val="0.94485983951624186"/>
          <c:h val="0.54413057209665516"/>
        </c:manualLayout>
      </c:layout>
      <c:scatterChart>
        <c:scatterStyle val="smoothMarker"/>
        <c:varyColors val="0"/>
        <c:ser>
          <c:idx val="0"/>
          <c:order val="0"/>
          <c:tx>
            <c:strRef>
              <c:f>'1, 11 offres jusqu''à +30%'!$C$3</c:f>
              <c:strCache>
                <c:ptCount val="1"/>
                <c:pt idx="0">
                  <c:v>T1,5</c:v>
                </c:pt>
              </c:strCache>
            </c:strRef>
          </c:tx>
          <c:spPr>
            <a:ln w="57150" cap="rnd">
              <a:noFill/>
              <a:round/>
            </a:ln>
            <a:effectLst>
              <a:outerShdw blurRad="57150" dist="19050" dir="5400000" algn="ctr" rotWithShape="0">
                <a:srgbClr val="000000">
                  <a:alpha val="63000"/>
                </a:srgbClr>
              </a:outerShdw>
            </a:effectLst>
          </c:spPr>
          <c:marker>
            <c:symbol val="circle"/>
            <c:size val="6"/>
            <c:spPr>
              <a:solidFill>
                <a:srgbClr val="0000FF"/>
              </a:solidFill>
              <a:ln w="57150" cap="rnd">
                <a:solidFill>
                  <a:srgbClr val="0000FF"/>
                </a:solidFill>
                <a:round/>
              </a:ln>
              <a:effectLst>
                <a:outerShdw blurRad="57150" dist="19050" dir="5400000" algn="ctr" rotWithShape="0">
                  <a:srgbClr val="000000">
                    <a:alpha val="63000"/>
                  </a:srgbClr>
                </a:outerShdw>
              </a:effectLst>
            </c:spPr>
          </c:marker>
          <c:trendline>
            <c:name>T3/2</c:name>
            <c:spPr>
              <a:ln w="57150" cap="rnd">
                <a:solidFill>
                  <a:srgbClr val="0000FF"/>
                </a:solidFill>
              </a:ln>
              <a:effectLst/>
            </c:spPr>
            <c:trendlineType val="power"/>
            <c:dispRSqr val="0"/>
            <c:dispEq val="0"/>
          </c:trendline>
          <c:xVal>
            <c:numRef>
              <c:f>'1, 11 offres jusqu''à +30%'!$B$4:$B$14</c:f>
              <c:numCache>
                <c:formatCode>General</c:formatCode>
                <c:ptCount val="11"/>
                <c:pt idx="0">
                  <c:v>100</c:v>
                </c:pt>
                <c:pt idx="1">
                  <c:v>101</c:v>
                </c:pt>
                <c:pt idx="2">
                  <c:v>103</c:v>
                </c:pt>
                <c:pt idx="3">
                  <c:v>105</c:v>
                </c:pt>
                <c:pt idx="4">
                  <c:v>108</c:v>
                </c:pt>
                <c:pt idx="5">
                  <c:v>111</c:v>
                </c:pt>
                <c:pt idx="6">
                  <c:v>114</c:v>
                </c:pt>
                <c:pt idx="7">
                  <c:v>118</c:v>
                </c:pt>
                <c:pt idx="8">
                  <c:v>122</c:v>
                </c:pt>
                <c:pt idx="9">
                  <c:v>126</c:v>
                </c:pt>
                <c:pt idx="10">
                  <c:v>130</c:v>
                </c:pt>
              </c:numCache>
            </c:numRef>
          </c:xVal>
          <c:yVal>
            <c:numRef>
              <c:f>'1, 11 offres jusqu''à +30%'!$C$4:$C$14</c:f>
              <c:numCache>
                <c:formatCode>#,##0.00</c:formatCode>
                <c:ptCount val="11"/>
                <c:pt idx="0">
                  <c:v>5</c:v>
                </c:pt>
                <c:pt idx="1">
                  <c:v>4.9259266842078659</c:v>
                </c:pt>
                <c:pt idx="2">
                  <c:v>4.7831518357489982</c:v>
                </c:pt>
                <c:pt idx="3">
                  <c:v>4.6471432045168273</c:v>
                </c:pt>
                <c:pt idx="4">
                  <c:v>4.4548631881915579</c:v>
                </c:pt>
                <c:pt idx="5">
                  <c:v>4.275486467353601</c:v>
                </c:pt>
                <c:pt idx="6">
                  <c:v>4.1078325069372577</c:v>
                </c:pt>
                <c:pt idx="7">
                  <c:v>3.9007399063488308</c:v>
                </c:pt>
                <c:pt idx="8">
                  <c:v>3.7104813951851883</c:v>
                </c:pt>
                <c:pt idx="9">
                  <c:v>3.5352016125982066</c:v>
                </c:pt>
                <c:pt idx="10">
                  <c:v>3.3733000742578096</c:v>
                </c:pt>
              </c:numCache>
            </c:numRef>
          </c:yVal>
          <c:smooth val="1"/>
          <c:extLst>
            <c:ext xmlns:c16="http://schemas.microsoft.com/office/drawing/2014/chart" uri="{C3380CC4-5D6E-409C-BE32-E72D297353CC}">
              <c16:uniqueId val="{00000001-145F-44AC-A9C9-93331FE39A5D}"/>
            </c:ext>
          </c:extLst>
        </c:ser>
        <c:ser>
          <c:idx val="1"/>
          <c:order val="1"/>
          <c:tx>
            <c:strRef>
              <c:f>'1, 11 offres jusqu''à +30%'!$D$3</c:f>
              <c:strCache>
                <c:ptCount val="1"/>
                <c:pt idx="0">
                  <c:v>T2</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57150" cap="rnd">
                <a:solidFill>
                  <a:srgbClr val="FF0000"/>
                </a:solidFill>
                <a:round/>
              </a:ln>
              <a:effectLst>
                <a:outerShdw blurRad="57150" dist="19050" dir="5400000" algn="ctr" rotWithShape="0">
                  <a:srgbClr val="000000">
                    <a:alpha val="63000"/>
                  </a:srgbClr>
                </a:outerShdw>
              </a:effectLst>
            </c:spPr>
          </c:marker>
          <c:trendline>
            <c:name>T2</c:name>
            <c:spPr>
              <a:ln w="57150" cap="rnd">
                <a:solidFill>
                  <a:srgbClr val="FF0000"/>
                </a:solidFill>
              </a:ln>
              <a:effectLst/>
            </c:spPr>
            <c:trendlineType val="power"/>
            <c:dispRSqr val="0"/>
            <c:dispEq val="0"/>
          </c:trendline>
          <c:xVal>
            <c:numRef>
              <c:f>'1, 11 offres jusqu''à +30%'!$B$4:$B$14</c:f>
              <c:numCache>
                <c:formatCode>General</c:formatCode>
                <c:ptCount val="11"/>
                <c:pt idx="0">
                  <c:v>100</c:v>
                </c:pt>
                <c:pt idx="1">
                  <c:v>101</c:v>
                </c:pt>
                <c:pt idx="2">
                  <c:v>103</c:v>
                </c:pt>
                <c:pt idx="3">
                  <c:v>105</c:v>
                </c:pt>
                <c:pt idx="4">
                  <c:v>108</c:v>
                </c:pt>
                <c:pt idx="5">
                  <c:v>111</c:v>
                </c:pt>
                <c:pt idx="6">
                  <c:v>114</c:v>
                </c:pt>
                <c:pt idx="7">
                  <c:v>118</c:v>
                </c:pt>
                <c:pt idx="8">
                  <c:v>122</c:v>
                </c:pt>
                <c:pt idx="9">
                  <c:v>126</c:v>
                </c:pt>
                <c:pt idx="10">
                  <c:v>130</c:v>
                </c:pt>
              </c:numCache>
            </c:numRef>
          </c:xVal>
          <c:yVal>
            <c:numRef>
              <c:f>'1, 11 offres jusqu''à +30%'!$D$4:$D$14</c:f>
              <c:numCache>
                <c:formatCode>#,##0.00</c:formatCode>
                <c:ptCount val="11"/>
                <c:pt idx="0">
                  <c:v>5</c:v>
                </c:pt>
                <c:pt idx="1">
                  <c:v>4.9014802470346046</c:v>
                </c:pt>
                <c:pt idx="2">
                  <c:v>4.7129795456687713</c:v>
                </c:pt>
                <c:pt idx="3">
                  <c:v>4.5351473922902494</c:v>
                </c:pt>
                <c:pt idx="4">
                  <c:v>4.2866941015089157</c:v>
                </c:pt>
                <c:pt idx="5">
                  <c:v>4.0581121662202744</c:v>
                </c:pt>
                <c:pt idx="6">
                  <c:v>3.8473376423514924</c:v>
                </c:pt>
                <c:pt idx="7">
                  <c:v>3.5909221488078136</c:v>
                </c:pt>
                <c:pt idx="8">
                  <c:v>3.3593120128997582</c:v>
                </c:pt>
                <c:pt idx="9">
                  <c:v>3.1494079113126734</c:v>
                </c:pt>
                <c:pt idx="10">
                  <c:v>2.9585798816568047</c:v>
                </c:pt>
              </c:numCache>
            </c:numRef>
          </c:yVal>
          <c:smooth val="1"/>
          <c:extLst>
            <c:ext xmlns:c16="http://schemas.microsoft.com/office/drawing/2014/chart" uri="{C3380CC4-5D6E-409C-BE32-E72D297353CC}">
              <c16:uniqueId val="{00000003-145F-44AC-A9C9-93331FE39A5D}"/>
            </c:ext>
          </c:extLst>
        </c:ser>
        <c:ser>
          <c:idx val="2"/>
          <c:order val="2"/>
          <c:tx>
            <c:strRef>
              <c:f>'1, 11 offres jusqu''à +30%'!$E$3</c:f>
              <c:strCache>
                <c:ptCount val="1"/>
                <c:pt idx="0">
                  <c:v>T3</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57150" cap="rnd">
                <a:solidFill>
                  <a:srgbClr val="7030A0"/>
                </a:solidFill>
                <a:round/>
              </a:ln>
              <a:effectLst>
                <a:outerShdw blurRad="57150" dist="19050" dir="5400000" algn="ctr" rotWithShape="0">
                  <a:srgbClr val="000000">
                    <a:alpha val="63000"/>
                  </a:srgbClr>
                </a:outerShdw>
              </a:effectLst>
            </c:spPr>
          </c:marker>
          <c:trendline>
            <c:name>T3</c:name>
            <c:spPr>
              <a:ln w="57150" cap="rnd">
                <a:solidFill>
                  <a:srgbClr val="7030A0"/>
                </a:solidFill>
              </a:ln>
              <a:effectLst/>
            </c:spPr>
            <c:trendlineType val="power"/>
            <c:dispRSqr val="0"/>
            <c:dispEq val="0"/>
          </c:trendline>
          <c:xVal>
            <c:numRef>
              <c:f>'1, 11 offres jusqu''à +30%'!$B$4:$B$14</c:f>
              <c:numCache>
                <c:formatCode>General</c:formatCode>
                <c:ptCount val="11"/>
                <c:pt idx="0">
                  <c:v>100</c:v>
                </c:pt>
                <c:pt idx="1">
                  <c:v>101</c:v>
                </c:pt>
                <c:pt idx="2">
                  <c:v>103</c:v>
                </c:pt>
                <c:pt idx="3">
                  <c:v>105</c:v>
                </c:pt>
                <c:pt idx="4">
                  <c:v>108</c:v>
                </c:pt>
                <c:pt idx="5">
                  <c:v>111</c:v>
                </c:pt>
                <c:pt idx="6">
                  <c:v>114</c:v>
                </c:pt>
                <c:pt idx="7">
                  <c:v>118</c:v>
                </c:pt>
                <c:pt idx="8">
                  <c:v>122</c:v>
                </c:pt>
                <c:pt idx="9">
                  <c:v>126</c:v>
                </c:pt>
                <c:pt idx="10">
                  <c:v>130</c:v>
                </c:pt>
              </c:numCache>
            </c:numRef>
          </c:xVal>
          <c:yVal>
            <c:numRef>
              <c:f>'1, 11 offres jusqu''à +30%'!$E$4:$E$14</c:f>
              <c:numCache>
                <c:formatCode>#,##0.00</c:formatCode>
                <c:ptCount val="11"/>
                <c:pt idx="0">
                  <c:v>5</c:v>
                </c:pt>
                <c:pt idx="1">
                  <c:v>4.8529507396382225</c:v>
                </c:pt>
                <c:pt idx="2">
                  <c:v>4.5757082967657983</c:v>
                </c:pt>
                <c:pt idx="3">
                  <c:v>4.3191879926573806</c:v>
                </c:pt>
                <c:pt idx="4">
                  <c:v>3.9691612051008485</c:v>
                </c:pt>
                <c:pt idx="5">
                  <c:v>3.6559569065047515</c:v>
                </c:pt>
                <c:pt idx="6">
                  <c:v>3.3748575810100814</c:v>
                </c:pt>
                <c:pt idx="7">
                  <c:v>3.0431543633964524</c:v>
                </c:pt>
                <c:pt idx="8">
                  <c:v>2.7535344368030805</c:v>
                </c:pt>
                <c:pt idx="9">
                  <c:v>2.4995300883433917</c:v>
                </c:pt>
                <c:pt idx="10">
                  <c:v>2.2758306781975421</c:v>
                </c:pt>
              </c:numCache>
            </c:numRef>
          </c:yVal>
          <c:smooth val="1"/>
          <c:extLst>
            <c:ext xmlns:c16="http://schemas.microsoft.com/office/drawing/2014/chart" uri="{C3380CC4-5D6E-409C-BE32-E72D297353CC}">
              <c16:uniqueId val="{00000005-145F-44AC-A9C9-93331FE39A5D}"/>
            </c:ext>
          </c:extLst>
        </c:ser>
        <c:ser>
          <c:idx val="3"/>
          <c:order val="3"/>
          <c:tx>
            <c:strRef>
              <c:f>'1, 11 offres jusqu''à +30%'!$F$3</c:f>
              <c:strCache>
                <c:ptCount val="1"/>
                <c:pt idx="0">
                  <c:v>T200</c:v>
                </c:pt>
              </c:strCache>
            </c:strRef>
          </c:tx>
          <c:spPr>
            <a:ln w="57150" cap="rnd">
              <a:solidFill>
                <a:srgbClr val="FFFF00"/>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57150" cap="rnd">
                <a:solidFill>
                  <a:srgbClr val="FFFF00"/>
                </a:solidFill>
                <a:round/>
              </a:ln>
              <a:effectLst>
                <a:outerShdw blurRad="57150" dist="19050" dir="5400000" algn="ctr" rotWithShape="0">
                  <a:srgbClr val="000000">
                    <a:alpha val="63000"/>
                  </a:srgbClr>
                </a:outerShdw>
              </a:effectLst>
            </c:spPr>
          </c:marker>
          <c:xVal>
            <c:numRef>
              <c:f>'1, 11 offres jusqu''à +30%'!$B$4:$B$14</c:f>
              <c:numCache>
                <c:formatCode>General</c:formatCode>
                <c:ptCount val="11"/>
                <c:pt idx="0">
                  <c:v>100</c:v>
                </c:pt>
                <c:pt idx="1">
                  <c:v>101</c:v>
                </c:pt>
                <c:pt idx="2">
                  <c:v>103</c:v>
                </c:pt>
                <c:pt idx="3">
                  <c:v>105</c:v>
                </c:pt>
                <c:pt idx="4">
                  <c:v>108</c:v>
                </c:pt>
                <c:pt idx="5">
                  <c:v>111</c:v>
                </c:pt>
                <c:pt idx="6">
                  <c:v>114</c:v>
                </c:pt>
                <c:pt idx="7">
                  <c:v>118</c:v>
                </c:pt>
                <c:pt idx="8">
                  <c:v>122</c:v>
                </c:pt>
                <c:pt idx="9">
                  <c:v>126</c:v>
                </c:pt>
                <c:pt idx="10">
                  <c:v>130</c:v>
                </c:pt>
              </c:numCache>
            </c:numRef>
          </c:xVal>
          <c:yVal>
            <c:numRef>
              <c:f>'1, 11 offres jusqu''à +30%'!$F$4:$F$14</c:f>
              <c:numCache>
                <c:formatCode>#,##0.00</c:formatCode>
                <c:ptCount val="11"/>
                <c:pt idx="0">
                  <c:v>5</c:v>
                </c:pt>
                <c:pt idx="1">
                  <c:v>4.95</c:v>
                </c:pt>
                <c:pt idx="2">
                  <c:v>4.8499999999999996</c:v>
                </c:pt>
                <c:pt idx="3">
                  <c:v>4.75</c:v>
                </c:pt>
                <c:pt idx="4">
                  <c:v>4.5999999999999996</c:v>
                </c:pt>
                <c:pt idx="5">
                  <c:v>4.45</c:v>
                </c:pt>
                <c:pt idx="6">
                  <c:v>4.3</c:v>
                </c:pt>
                <c:pt idx="7">
                  <c:v>4.0999999999999996</c:v>
                </c:pt>
                <c:pt idx="8">
                  <c:v>3.9</c:v>
                </c:pt>
                <c:pt idx="9">
                  <c:v>3.7</c:v>
                </c:pt>
                <c:pt idx="10">
                  <c:v>3.5</c:v>
                </c:pt>
              </c:numCache>
            </c:numRef>
          </c:yVal>
          <c:smooth val="0"/>
          <c:extLst>
            <c:ext xmlns:c16="http://schemas.microsoft.com/office/drawing/2014/chart" uri="{C3380CC4-5D6E-409C-BE32-E72D297353CC}">
              <c16:uniqueId val="{00000006-145F-44AC-A9C9-93331FE39A5D}"/>
            </c:ext>
          </c:extLst>
        </c:ser>
        <c:ser>
          <c:idx val="4"/>
          <c:order val="4"/>
          <c:tx>
            <c:strRef>
              <c:f>'1, 11 offres jusqu''à +30%'!$G$3</c:f>
              <c:strCache>
                <c:ptCount val="1"/>
                <c:pt idx="0">
                  <c:v>T300</c:v>
                </c:pt>
              </c:strCache>
            </c:strRef>
          </c:tx>
          <c:spPr>
            <a:ln w="57150" cap="rnd">
              <a:solidFill>
                <a:schemeClr val="tx1"/>
              </a:solidFill>
              <a:round/>
            </a:ln>
            <a:effectLst>
              <a:outerShdw blurRad="57150" dist="19050" dir="5400000" algn="ctr" rotWithShape="0">
                <a:srgbClr val="000000">
                  <a:alpha val="63000"/>
                </a:srgbClr>
              </a:outerShdw>
            </a:effectLst>
          </c:spPr>
          <c:marker>
            <c:symbol val="circle"/>
            <c:size val="6"/>
            <c:spPr>
              <a:solidFill>
                <a:schemeClr val="tx1"/>
              </a:solidFill>
              <a:ln w="57150" cap="rnd">
                <a:solidFill>
                  <a:schemeClr val="tx1"/>
                </a:solidFill>
                <a:round/>
              </a:ln>
              <a:effectLst>
                <a:outerShdw blurRad="57150" dist="19050" dir="5400000" algn="ctr" rotWithShape="0">
                  <a:srgbClr val="000000">
                    <a:alpha val="63000"/>
                  </a:srgbClr>
                </a:outerShdw>
              </a:effectLst>
            </c:spPr>
          </c:marker>
          <c:xVal>
            <c:numRef>
              <c:f>'1, 11 offres jusqu''à +30%'!$B$4:$B$14</c:f>
              <c:numCache>
                <c:formatCode>General</c:formatCode>
                <c:ptCount val="11"/>
                <c:pt idx="0">
                  <c:v>100</c:v>
                </c:pt>
                <c:pt idx="1">
                  <c:v>101</c:v>
                </c:pt>
                <c:pt idx="2">
                  <c:v>103</c:v>
                </c:pt>
                <c:pt idx="3">
                  <c:v>105</c:v>
                </c:pt>
                <c:pt idx="4">
                  <c:v>108</c:v>
                </c:pt>
                <c:pt idx="5">
                  <c:v>111</c:v>
                </c:pt>
                <c:pt idx="6">
                  <c:v>114</c:v>
                </c:pt>
                <c:pt idx="7">
                  <c:v>118</c:v>
                </c:pt>
                <c:pt idx="8">
                  <c:v>122</c:v>
                </c:pt>
                <c:pt idx="9">
                  <c:v>126</c:v>
                </c:pt>
                <c:pt idx="10">
                  <c:v>130</c:v>
                </c:pt>
              </c:numCache>
            </c:numRef>
          </c:xVal>
          <c:yVal>
            <c:numRef>
              <c:f>'1, 11 offres jusqu''à +30%'!$G$4:$G$14</c:f>
              <c:numCache>
                <c:formatCode>#,##0.00</c:formatCode>
                <c:ptCount val="11"/>
                <c:pt idx="0">
                  <c:v>5</c:v>
                </c:pt>
                <c:pt idx="1">
                  <c:v>4.9749999999999996</c:v>
                </c:pt>
                <c:pt idx="2">
                  <c:v>4.9249999999999998</c:v>
                </c:pt>
                <c:pt idx="3">
                  <c:v>4.875</c:v>
                </c:pt>
                <c:pt idx="4">
                  <c:v>4.8</c:v>
                </c:pt>
                <c:pt idx="5">
                  <c:v>4.7249999999999996</c:v>
                </c:pt>
                <c:pt idx="6">
                  <c:v>4.6500000000000004</c:v>
                </c:pt>
                <c:pt idx="7">
                  <c:v>4.55</c:v>
                </c:pt>
                <c:pt idx="8">
                  <c:v>4.45</c:v>
                </c:pt>
                <c:pt idx="9">
                  <c:v>4.3499999999999996</c:v>
                </c:pt>
                <c:pt idx="10">
                  <c:v>4.25</c:v>
                </c:pt>
              </c:numCache>
            </c:numRef>
          </c:yVal>
          <c:smooth val="0"/>
          <c:extLst>
            <c:ext xmlns:c16="http://schemas.microsoft.com/office/drawing/2014/chart" uri="{C3380CC4-5D6E-409C-BE32-E72D297353CC}">
              <c16:uniqueId val="{00000007-145F-44AC-A9C9-93331FE39A5D}"/>
            </c:ext>
          </c:extLst>
        </c:ser>
        <c:ser>
          <c:idx val="5"/>
          <c:order val="5"/>
          <c:tx>
            <c:strRef>
              <c:f>'1, 11 offres jusqu''à +30%'!$H$3</c:f>
              <c:strCache>
                <c:ptCount val="1"/>
                <c:pt idx="0">
                  <c:v>Tmoyenne</c:v>
                </c:pt>
              </c:strCache>
            </c:strRef>
          </c:tx>
          <c:spPr>
            <a:ln w="57150" cap="rnd">
              <a:solidFill>
                <a:srgbClr val="00B050"/>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57150" cap="rnd">
                <a:solidFill>
                  <a:srgbClr val="00B050"/>
                </a:solidFill>
                <a:round/>
              </a:ln>
              <a:effectLst>
                <a:outerShdw blurRad="57150" dist="19050" dir="5400000" algn="ctr" rotWithShape="0">
                  <a:srgbClr val="000000">
                    <a:alpha val="63000"/>
                  </a:srgbClr>
                </a:outerShdw>
              </a:effectLst>
            </c:spPr>
          </c:marker>
          <c:xVal>
            <c:numRef>
              <c:f>'1, 11 offres jusqu''à +30%'!$B$4:$B$14</c:f>
              <c:numCache>
                <c:formatCode>General</c:formatCode>
                <c:ptCount val="11"/>
                <c:pt idx="0">
                  <c:v>100</c:v>
                </c:pt>
                <c:pt idx="1">
                  <c:v>101</c:v>
                </c:pt>
                <c:pt idx="2">
                  <c:v>103</c:v>
                </c:pt>
                <c:pt idx="3">
                  <c:v>105</c:v>
                </c:pt>
                <c:pt idx="4">
                  <c:v>108</c:v>
                </c:pt>
                <c:pt idx="5">
                  <c:v>111</c:v>
                </c:pt>
                <c:pt idx="6">
                  <c:v>114</c:v>
                </c:pt>
                <c:pt idx="7">
                  <c:v>118</c:v>
                </c:pt>
                <c:pt idx="8">
                  <c:v>122</c:v>
                </c:pt>
                <c:pt idx="9">
                  <c:v>126</c:v>
                </c:pt>
                <c:pt idx="10">
                  <c:v>130</c:v>
                </c:pt>
              </c:numCache>
            </c:numRef>
          </c:xVal>
          <c:yVal>
            <c:numRef>
              <c:f>'1, 11 offres jusqu''à +30%'!$H$4:$H$14</c:f>
              <c:numCache>
                <c:formatCode>#,##0.00</c:formatCode>
                <c:ptCount val="11"/>
                <c:pt idx="0">
                  <c:v>5</c:v>
                </c:pt>
                <c:pt idx="1">
                  <c:v>4.9202898550724639</c:v>
                </c:pt>
                <c:pt idx="2">
                  <c:v>4.7608695652173916</c:v>
                </c:pt>
                <c:pt idx="3">
                  <c:v>4.6014492753623193</c:v>
                </c:pt>
                <c:pt idx="4">
                  <c:v>4.36231884057971</c:v>
                </c:pt>
                <c:pt idx="5">
                  <c:v>4.1231884057971016</c:v>
                </c:pt>
                <c:pt idx="6">
                  <c:v>3.8840579710144931</c:v>
                </c:pt>
                <c:pt idx="7">
                  <c:v>3.5652173913043477</c:v>
                </c:pt>
                <c:pt idx="8">
                  <c:v>3.2463768115942031</c:v>
                </c:pt>
                <c:pt idx="9">
                  <c:v>2.9275362318840581</c:v>
                </c:pt>
                <c:pt idx="10">
                  <c:v>2.6086956521739131</c:v>
                </c:pt>
              </c:numCache>
            </c:numRef>
          </c:yVal>
          <c:smooth val="0"/>
          <c:extLst>
            <c:ext xmlns:c16="http://schemas.microsoft.com/office/drawing/2014/chart" uri="{C3380CC4-5D6E-409C-BE32-E72D297353CC}">
              <c16:uniqueId val="{00000008-145F-44AC-A9C9-93331FE39A5D}"/>
            </c:ext>
          </c:extLst>
        </c:ser>
        <c:dLbls>
          <c:showLegendKey val="0"/>
          <c:showVal val="0"/>
          <c:showCatName val="0"/>
          <c:showSerName val="0"/>
          <c:showPercent val="0"/>
          <c:showBubbleSize val="0"/>
        </c:dLbls>
        <c:axId val="157336704"/>
        <c:axId val="157338624"/>
      </c:scatterChart>
      <c:valAx>
        <c:axId val="157336704"/>
        <c:scaling>
          <c:orientation val="minMax"/>
          <c:max val="150"/>
          <c:min val="100"/>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w="0"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157338624"/>
        <c:crosses val="autoZero"/>
        <c:crossBetween val="midCat"/>
        <c:majorUnit val="5"/>
      </c:valAx>
      <c:valAx>
        <c:axId val="157338624"/>
        <c:scaling>
          <c:orientation val="minMax"/>
          <c:max val="5"/>
        </c:scaling>
        <c:delete val="0"/>
        <c:axPos val="l"/>
        <c:majorGridlines>
          <c:spPr>
            <a:ln w="9525" cap="flat" cmpd="sng" algn="ctr">
              <a:solidFill>
                <a:schemeClr val="bg1">
                  <a:lumMod val="6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157336704"/>
        <c:crosses val="autoZero"/>
        <c:crossBetween val="midCat"/>
        <c:majorUnit val="0.5"/>
      </c:valAx>
      <c:spPr>
        <a:solidFill>
          <a:schemeClr val="accent3">
            <a:lumMod val="20000"/>
            <a:lumOff val="80000"/>
          </a:schemeClr>
        </a:solidFill>
        <a:ln cap="rnd">
          <a:solidFill>
            <a:srgbClr val="7030A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929585566036882E-2"/>
          <c:y val="6.0642426098092665E-2"/>
          <c:w val="0.94485983951624186"/>
          <c:h val="0.54413057209665516"/>
        </c:manualLayout>
      </c:layout>
      <c:scatterChart>
        <c:scatterStyle val="smoothMarker"/>
        <c:varyColors val="0"/>
        <c:ser>
          <c:idx val="0"/>
          <c:order val="0"/>
          <c:tx>
            <c:strRef>
              <c:f>'2, 11 offres jusqu''à +100%'!$C$3</c:f>
              <c:strCache>
                <c:ptCount val="1"/>
                <c:pt idx="0">
                  <c:v>T1,5</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57150" cap="rnd">
                <a:solidFill>
                  <a:srgbClr val="0000FF"/>
                </a:solidFill>
                <a:round/>
              </a:ln>
              <a:effectLst>
                <a:outerShdw blurRad="57150" dist="19050" dir="5400000" algn="ctr" rotWithShape="0">
                  <a:srgbClr val="000000">
                    <a:alpha val="63000"/>
                  </a:srgbClr>
                </a:outerShdw>
              </a:effectLst>
            </c:spPr>
          </c:marker>
          <c:trendline>
            <c:name>T3/2</c:name>
            <c:spPr>
              <a:ln w="57150" cap="rnd">
                <a:solidFill>
                  <a:srgbClr val="0000FF"/>
                </a:solidFill>
              </a:ln>
              <a:effectLst/>
            </c:spPr>
            <c:trendlineType val="power"/>
            <c:dispRSqr val="0"/>
            <c:dispEq val="0"/>
          </c:trendline>
          <c:xVal>
            <c:numRef>
              <c:f>'2, 11 offres jusqu''à +100%'!$B$4:$B$14</c:f>
              <c:numCache>
                <c:formatCode>General</c:formatCode>
                <c:ptCount val="11"/>
                <c:pt idx="0">
                  <c:v>100</c:v>
                </c:pt>
                <c:pt idx="1">
                  <c:v>102</c:v>
                </c:pt>
                <c:pt idx="2">
                  <c:v>104</c:v>
                </c:pt>
                <c:pt idx="3">
                  <c:v>107</c:v>
                </c:pt>
                <c:pt idx="4">
                  <c:v>110</c:v>
                </c:pt>
                <c:pt idx="5">
                  <c:v>115</c:v>
                </c:pt>
                <c:pt idx="6">
                  <c:v>120</c:v>
                </c:pt>
                <c:pt idx="7">
                  <c:v>130</c:v>
                </c:pt>
                <c:pt idx="8">
                  <c:v>150</c:v>
                </c:pt>
                <c:pt idx="9">
                  <c:v>175</c:v>
                </c:pt>
                <c:pt idx="10">
                  <c:v>200</c:v>
                </c:pt>
              </c:numCache>
            </c:numRef>
          </c:xVal>
          <c:yVal>
            <c:numRef>
              <c:f>'2, 11 offres jusqu''à +100%'!$C$4:$C$14</c:f>
              <c:numCache>
                <c:formatCode>#,##0.00</c:formatCode>
                <c:ptCount val="11"/>
                <c:pt idx="0">
                  <c:v>5</c:v>
                </c:pt>
                <c:pt idx="1">
                  <c:v>4.8536644263562509</c:v>
                </c:pt>
                <c:pt idx="2">
                  <c:v>4.7143301715909667</c:v>
                </c:pt>
                <c:pt idx="3">
                  <c:v>4.5174602291853514</c:v>
                </c:pt>
                <c:pt idx="4">
                  <c:v>4.3339208602072361</c:v>
                </c:pt>
                <c:pt idx="5">
                  <c:v>4.0543687314796255</c:v>
                </c:pt>
                <c:pt idx="6">
                  <c:v>3.8036288715636557</c:v>
                </c:pt>
                <c:pt idx="7">
                  <c:v>3.3733000742578096</c:v>
                </c:pt>
                <c:pt idx="8">
                  <c:v>2.7216552697590894</c:v>
                </c:pt>
                <c:pt idx="9">
                  <c:v>2.1597969886241555</c:v>
                </c:pt>
                <c:pt idx="10">
                  <c:v>1.7677669529663718</c:v>
                </c:pt>
              </c:numCache>
            </c:numRef>
          </c:yVal>
          <c:smooth val="1"/>
          <c:extLst>
            <c:ext xmlns:c16="http://schemas.microsoft.com/office/drawing/2014/chart" uri="{C3380CC4-5D6E-409C-BE32-E72D297353CC}">
              <c16:uniqueId val="{00000001-C891-4D8A-9D30-BD14B0B0BBF3}"/>
            </c:ext>
          </c:extLst>
        </c:ser>
        <c:ser>
          <c:idx val="1"/>
          <c:order val="1"/>
          <c:tx>
            <c:strRef>
              <c:f>'2, 11 offres jusqu''à +100%'!$D$3</c:f>
              <c:strCache>
                <c:ptCount val="1"/>
                <c:pt idx="0">
                  <c:v>T2</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57150" cap="rnd">
                <a:solidFill>
                  <a:srgbClr val="FF0000"/>
                </a:solidFill>
                <a:round/>
              </a:ln>
              <a:effectLst>
                <a:outerShdw blurRad="57150" dist="19050" dir="5400000" algn="ctr" rotWithShape="0">
                  <a:srgbClr val="000000">
                    <a:alpha val="63000"/>
                  </a:srgbClr>
                </a:outerShdw>
              </a:effectLst>
            </c:spPr>
          </c:marker>
          <c:trendline>
            <c:name>T2</c:name>
            <c:spPr>
              <a:ln w="57150" cap="rnd">
                <a:solidFill>
                  <a:srgbClr val="FF0000"/>
                </a:solidFill>
              </a:ln>
              <a:effectLst/>
            </c:spPr>
            <c:trendlineType val="power"/>
            <c:dispRSqr val="0"/>
            <c:dispEq val="0"/>
          </c:trendline>
          <c:xVal>
            <c:numRef>
              <c:f>'2, 11 offres jusqu''à +100%'!$B$4:$B$14</c:f>
              <c:numCache>
                <c:formatCode>General</c:formatCode>
                <c:ptCount val="11"/>
                <c:pt idx="0">
                  <c:v>100</c:v>
                </c:pt>
                <c:pt idx="1">
                  <c:v>102</c:v>
                </c:pt>
                <c:pt idx="2">
                  <c:v>104</c:v>
                </c:pt>
                <c:pt idx="3">
                  <c:v>107</c:v>
                </c:pt>
                <c:pt idx="4">
                  <c:v>110</c:v>
                </c:pt>
                <c:pt idx="5">
                  <c:v>115</c:v>
                </c:pt>
                <c:pt idx="6">
                  <c:v>120</c:v>
                </c:pt>
                <c:pt idx="7">
                  <c:v>130</c:v>
                </c:pt>
                <c:pt idx="8">
                  <c:v>150</c:v>
                </c:pt>
                <c:pt idx="9">
                  <c:v>175</c:v>
                </c:pt>
                <c:pt idx="10">
                  <c:v>200</c:v>
                </c:pt>
              </c:numCache>
            </c:numRef>
          </c:xVal>
          <c:yVal>
            <c:numRef>
              <c:f>'2, 11 offres jusqu''à +100%'!$D$4:$D$14</c:f>
              <c:numCache>
                <c:formatCode>#,##0.00</c:formatCode>
                <c:ptCount val="11"/>
                <c:pt idx="0">
                  <c:v>5</c:v>
                </c:pt>
                <c:pt idx="1">
                  <c:v>4.805843906189927</c:v>
                </c:pt>
                <c:pt idx="2">
                  <c:v>4.6227810650887573</c:v>
                </c:pt>
                <c:pt idx="3">
                  <c:v>4.3671936413660584</c:v>
                </c:pt>
                <c:pt idx="4">
                  <c:v>4.1322314049586781</c:v>
                </c:pt>
                <c:pt idx="5">
                  <c:v>3.7807183364839321</c:v>
                </c:pt>
                <c:pt idx="6">
                  <c:v>3.4722222222222223</c:v>
                </c:pt>
                <c:pt idx="7">
                  <c:v>2.9585798816568047</c:v>
                </c:pt>
                <c:pt idx="8">
                  <c:v>2.2222222222222223</c:v>
                </c:pt>
                <c:pt idx="9">
                  <c:v>1.6326530612244896</c:v>
                </c:pt>
                <c:pt idx="10">
                  <c:v>1.25</c:v>
                </c:pt>
              </c:numCache>
            </c:numRef>
          </c:yVal>
          <c:smooth val="1"/>
          <c:extLst>
            <c:ext xmlns:c16="http://schemas.microsoft.com/office/drawing/2014/chart" uri="{C3380CC4-5D6E-409C-BE32-E72D297353CC}">
              <c16:uniqueId val="{00000003-C891-4D8A-9D30-BD14B0B0BBF3}"/>
            </c:ext>
          </c:extLst>
        </c:ser>
        <c:ser>
          <c:idx val="2"/>
          <c:order val="2"/>
          <c:tx>
            <c:strRef>
              <c:f>'2, 11 offres jusqu''à +100%'!$E$3</c:f>
              <c:strCache>
                <c:ptCount val="1"/>
                <c:pt idx="0">
                  <c:v>T3</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57150" cap="rnd">
                <a:solidFill>
                  <a:srgbClr val="7030A0"/>
                </a:solidFill>
                <a:round/>
              </a:ln>
              <a:effectLst>
                <a:outerShdw blurRad="57150" dist="19050" dir="5400000" algn="ctr" rotWithShape="0">
                  <a:srgbClr val="000000">
                    <a:alpha val="63000"/>
                  </a:srgbClr>
                </a:outerShdw>
              </a:effectLst>
            </c:spPr>
          </c:marker>
          <c:trendline>
            <c:name>T3</c:name>
            <c:spPr>
              <a:ln w="57150" cap="rnd">
                <a:solidFill>
                  <a:srgbClr val="7030A0"/>
                </a:solidFill>
              </a:ln>
              <a:effectLst/>
            </c:spPr>
            <c:trendlineType val="power"/>
            <c:dispRSqr val="0"/>
            <c:dispEq val="0"/>
          </c:trendline>
          <c:xVal>
            <c:numRef>
              <c:f>'2, 11 offres jusqu''à +100%'!$B$4:$B$14</c:f>
              <c:numCache>
                <c:formatCode>General</c:formatCode>
                <c:ptCount val="11"/>
                <c:pt idx="0">
                  <c:v>100</c:v>
                </c:pt>
                <c:pt idx="1">
                  <c:v>102</c:v>
                </c:pt>
                <c:pt idx="2">
                  <c:v>104</c:v>
                </c:pt>
                <c:pt idx="3">
                  <c:v>107</c:v>
                </c:pt>
                <c:pt idx="4">
                  <c:v>110</c:v>
                </c:pt>
                <c:pt idx="5">
                  <c:v>115</c:v>
                </c:pt>
                <c:pt idx="6">
                  <c:v>120</c:v>
                </c:pt>
                <c:pt idx="7">
                  <c:v>130</c:v>
                </c:pt>
                <c:pt idx="8">
                  <c:v>150</c:v>
                </c:pt>
                <c:pt idx="9">
                  <c:v>175</c:v>
                </c:pt>
                <c:pt idx="10">
                  <c:v>200</c:v>
                </c:pt>
              </c:numCache>
            </c:numRef>
          </c:xVal>
          <c:yVal>
            <c:numRef>
              <c:f>'2, 11 offres jusqu''à +100%'!$E$4:$E$14</c:f>
              <c:numCache>
                <c:formatCode>#,##0.00</c:formatCode>
                <c:ptCount val="11"/>
                <c:pt idx="0">
                  <c:v>5</c:v>
                </c:pt>
                <c:pt idx="1">
                  <c:v>4.7116116727352226</c:v>
                </c:pt>
                <c:pt idx="2">
                  <c:v>4.4449817933545743</c:v>
                </c:pt>
                <c:pt idx="3">
                  <c:v>4.0814893844542599</c:v>
                </c:pt>
                <c:pt idx="4">
                  <c:v>3.7565740045078888</c:v>
                </c:pt>
                <c:pt idx="5">
                  <c:v>3.2875811621599409</c:v>
                </c:pt>
                <c:pt idx="6">
                  <c:v>2.8935185185185186</c:v>
                </c:pt>
                <c:pt idx="7">
                  <c:v>2.2758306781975421</c:v>
                </c:pt>
                <c:pt idx="8">
                  <c:v>1.4814814814814814</c:v>
                </c:pt>
                <c:pt idx="9">
                  <c:v>0.93294460641399413</c:v>
                </c:pt>
                <c:pt idx="10">
                  <c:v>0.625</c:v>
                </c:pt>
              </c:numCache>
            </c:numRef>
          </c:yVal>
          <c:smooth val="1"/>
          <c:extLst>
            <c:ext xmlns:c16="http://schemas.microsoft.com/office/drawing/2014/chart" uri="{C3380CC4-5D6E-409C-BE32-E72D297353CC}">
              <c16:uniqueId val="{00000005-C891-4D8A-9D30-BD14B0B0BBF3}"/>
            </c:ext>
          </c:extLst>
        </c:ser>
        <c:ser>
          <c:idx val="3"/>
          <c:order val="3"/>
          <c:tx>
            <c:strRef>
              <c:f>'2, 11 offres jusqu''à +100%'!$F$3</c:f>
              <c:strCache>
                <c:ptCount val="1"/>
                <c:pt idx="0">
                  <c:v>T200</c:v>
                </c:pt>
              </c:strCache>
            </c:strRef>
          </c:tx>
          <c:spPr>
            <a:ln w="57150" cap="rnd">
              <a:solidFill>
                <a:srgbClr val="FFFF00"/>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57150" cap="rnd">
                <a:solidFill>
                  <a:srgbClr val="FFFF00"/>
                </a:solidFill>
                <a:round/>
              </a:ln>
              <a:effectLst>
                <a:outerShdw blurRad="57150" dist="19050" dir="5400000" algn="ctr" rotWithShape="0">
                  <a:srgbClr val="000000">
                    <a:alpha val="63000"/>
                  </a:srgbClr>
                </a:outerShdw>
              </a:effectLst>
            </c:spPr>
          </c:marker>
          <c:xVal>
            <c:numRef>
              <c:f>'2, 11 offres jusqu''à +100%'!$B$4:$B$14</c:f>
              <c:numCache>
                <c:formatCode>General</c:formatCode>
                <c:ptCount val="11"/>
                <c:pt idx="0">
                  <c:v>100</c:v>
                </c:pt>
                <c:pt idx="1">
                  <c:v>102</c:v>
                </c:pt>
                <c:pt idx="2">
                  <c:v>104</c:v>
                </c:pt>
                <c:pt idx="3">
                  <c:v>107</c:v>
                </c:pt>
                <c:pt idx="4">
                  <c:v>110</c:v>
                </c:pt>
                <c:pt idx="5">
                  <c:v>115</c:v>
                </c:pt>
                <c:pt idx="6">
                  <c:v>120</c:v>
                </c:pt>
                <c:pt idx="7">
                  <c:v>130</c:v>
                </c:pt>
                <c:pt idx="8">
                  <c:v>150</c:v>
                </c:pt>
                <c:pt idx="9">
                  <c:v>175</c:v>
                </c:pt>
                <c:pt idx="10">
                  <c:v>200</c:v>
                </c:pt>
              </c:numCache>
            </c:numRef>
          </c:xVal>
          <c:yVal>
            <c:numRef>
              <c:f>'2, 11 offres jusqu''à +100%'!$F$4:$F$14</c:f>
              <c:numCache>
                <c:formatCode>#,##0.00</c:formatCode>
                <c:ptCount val="11"/>
                <c:pt idx="0">
                  <c:v>5</c:v>
                </c:pt>
                <c:pt idx="1">
                  <c:v>4.9000000000000004</c:v>
                </c:pt>
                <c:pt idx="2">
                  <c:v>4.8</c:v>
                </c:pt>
                <c:pt idx="3">
                  <c:v>4.6500000000000004</c:v>
                </c:pt>
                <c:pt idx="4">
                  <c:v>4.5</c:v>
                </c:pt>
                <c:pt idx="5">
                  <c:v>4.25</c:v>
                </c:pt>
                <c:pt idx="6">
                  <c:v>4</c:v>
                </c:pt>
                <c:pt idx="7">
                  <c:v>3.5</c:v>
                </c:pt>
                <c:pt idx="8">
                  <c:v>2.5</c:v>
                </c:pt>
                <c:pt idx="9">
                  <c:v>1.25</c:v>
                </c:pt>
                <c:pt idx="10">
                  <c:v>0</c:v>
                </c:pt>
              </c:numCache>
            </c:numRef>
          </c:yVal>
          <c:smooth val="0"/>
          <c:extLst>
            <c:ext xmlns:c16="http://schemas.microsoft.com/office/drawing/2014/chart" uri="{C3380CC4-5D6E-409C-BE32-E72D297353CC}">
              <c16:uniqueId val="{00000006-C891-4D8A-9D30-BD14B0B0BBF3}"/>
            </c:ext>
          </c:extLst>
        </c:ser>
        <c:ser>
          <c:idx val="4"/>
          <c:order val="4"/>
          <c:tx>
            <c:strRef>
              <c:f>'2, 11 offres jusqu''à +100%'!$G$3</c:f>
              <c:strCache>
                <c:ptCount val="1"/>
                <c:pt idx="0">
                  <c:v>T300</c:v>
                </c:pt>
              </c:strCache>
            </c:strRef>
          </c:tx>
          <c:spPr>
            <a:ln w="57150" cap="rnd">
              <a:solidFill>
                <a:sysClr val="windowText" lastClr="000000"/>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57150" cap="rnd">
                <a:solidFill>
                  <a:sysClr val="windowText" lastClr="000000"/>
                </a:solidFill>
                <a:round/>
              </a:ln>
              <a:effectLst>
                <a:outerShdw blurRad="57150" dist="19050" dir="5400000" algn="ctr" rotWithShape="0">
                  <a:srgbClr val="000000">
                    <a:alpha val="63000"/>
                  </a:srgbClr>
                </a:outerShdw>
              </a:effectLst>
            </c:spPr>
          </c:marker>
          <c:xVal>
            <c:numRef>
              <c:f>'2, 11 offres jusqu''à +100%'!$B$4:$B$14</c:f>
              <c:numCache>
                <c:formatCode>General</c:formatCode>
                <c:ptCount val="11"/>
                <c:pt idx="0">
                  <c:v>100</c:v>
                </c:pt>
                <c:pt idx="1">
                  <c:v>102</c:v>
                </c:pt>
                <c:pt idx="2">
                  <c:v>104</c:v>
                </c:pt>
                <c:pt idx="3">
                  <c:v>107</c:v>
                </c:pt>
                <c:pt idx="4">
                  <c:v>110</c:v>
                </c:pt>
                <c:pt idx="5">
                  <c:v>115</c:v>
                </c:pt>
                <c:pt idx="6">
                  <c:v>120</c:v>
                </c:pt>
                <c:pt idx="7">
                  <c:v>130</c:v>
                </c:pt>
                <c:pt idx="8">
                  <c:v>150</c:v>
                </c:pt>
                <c:pt idx="9">
                  <c:v>175</c:v>
                </c:pt>
                <c:pt idx="10">
                  <c:v>200</c:v>
                </c:pt>
              </c:numCache>
            </c:numRef>
          </c:xVal>
          <c:yVal>
            <c:numRef>
              <c:f>'2, 11 offres jusqu''à +100%'!$G$4:$G$14</c:f>
              <c:numCache>
                <c:formatCode>#,##0.00</c:formatCode>
                <c:ptCount val="11"/>
                <c:pt idx="0">
                  <c:v>5</c:v>
                </c:pt>
                <c:pt idx="1">
                  <c:v>4.95</c:v>
                </c:pt>
                <c:pt idx="2">
                  <c:v>4.9000000000000004</c:v>
                </c:pt>
                <c:pt idx="3">
                  <c:v>4.8250000000000002</c:v>
                </c:pt>
                <c:pt idx="4">
                  <c:v>4.75</c:v>
                </c:pt>
                <c:pt idx="5">
                  <c:v>4.625</c:v>
                </c:pt>
                <c:pt idx="6">
                  <c:v>4.5</c:v>
                </c:pt>
                <c:pt idx="7">
                  <c:v>4.25</c:v>
                </c:pt>
                <c:pt idx="8">
                  <c:v>3.75</c:v>
                </c:pt>
                <c:pt idx="9">
                  <c:v>3.125</c:v>
                </c:pt>
                <c:pt idx="10">
                  <c:v>2.5</c:v>
                </c:pt>
              </c:numCache>
            </c:numRef>
          </c:yVal>
          <c:smooth val="0"/>
          <c:extLst>
            <c:ext xmlns:c16="http://schemas.microsoft.com/office/drawing/2014/chart" uri="{C3380CC4-5D6E-409C-BE32-E72D297353CC}">
              <c16:uniqueId val="{00000007-C891-4D8A-9D30-BD14B0B0BBF3}"/>
            </c:ext>
          </c:extLst>
        </c:ser>
        <c:ser>
          <c:idx val="5"/>
          <c:order val="5"/>
          <c:tx>
            <c:strRef>
              <c:f>'2, 11 offres jusqu''à +100%'!$H$3</c:f>
              <c:strCache>
                <c:ptCount val="1"/>
                <c:pt idx="0">
                  <c:v>Tmoyenne</c:v>
                </c:pt>
              </c:strCache>
            </c:strRef>
          </c:tx>
          <c:spPr>
            <a:ln w="57150" cap="rnd">
              <a:solidFill>
                <a:srgbClr val="00B050"/>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57150" cap="rnd">
                <a:solidFill>
                  <a:srgbClr val="00B050"/>
                </a:solidFill>
                <a:round/>
              </a:ln>
              <a:effectLst>
                <a:outerShdw blurRad="57150" dist="19050" dir="5400000" algn="ctr" rotWithShape="0">
                  <a:srgbClr val="000000">
                    <a:alpha val="63000"/>
                  </a:srgbClr>
                </a:outerShdw>
              </a:effectLst>
            </c:spPr>
          </c:marker>
          <c:xVal>
            <c:numRef>
              <c:f>'2, 11 offres jusqu''à +100%'!$B$4:$B$14</c:f>
              <c:numCache>
                <c:formatCode>General</c:formatCode>
                <c:ptCount val="11"/>
                <c:pt idx="0">
                  <c:v>100</c:v>
                </c:pt>
                <c:pt idx="1">
                  <c:v>102</c:v>
                </c:pt>
                <c:pt idx="2">
                  <c:v>104</c:v>
                </c:pt>
                <c:pt idx="3">
                  <c:v>107</c:v>
                </c:pt>
                <c:pt idx="4">
                  <c:v>110</c:v>
                </c:pt>
                <c:pt idx="5">
                  <c:v>115</c:v>
                </c:pt>
                <c:pt idx="6">
                  <c:v>120</c:v>
                </c:pt>
                <c:pt idx="7">
                  <c:v>130</c:v>
                </c:pt>
                <c:pt idx="8">
                  <c:v>150</c:v>
                </c:pt>
                <c:pt idx="9">
                  <c:v>175</c:v>
                </c:pt>
                <c:pt idx="10">
                  <c:v>200</c:v>
                </c:pt>
              </c:numCache>
            </c:numRef>
          </c:xVal>
          <c:yVal>
            <c:numRef>
              <c:f>'2, 11 offres jusqu''à +100%'!$H$4:$H$14</c:f>
              <c:numCache>
                <c:formatCode>#,##0.00</c:formatCode>
                <c:ptCount val="11"/>
                <c:pt idx="0">
                  <c:v>5</c:v>
                </c:pt>
                <c:pt idx="1">
                  <c:v>4.9297124600638975</c:v>
                </c:pt>
                <c:pt idx="2">
                  <c:v>4.8594249201277959</c:v>
                </c:pt>
                <c:pt idx="3">
                  <c:v>4.7539936102236426</c:v>
                </c:pt>
                <c:pt idx="4">
                  <c:v>4.6485623003194894</c:v>
                </c:pt>
                <c:pt idx="5">
                  <c:v>4.4728434504792336</c:v>
                </c:pt>
                <c:pt idx="6">
                  <c:v>4.2971246006389778</c:v>
                </c:pt>
                <c:pt idx="7">
                  <c:v>3.9456869009584672</c:v>
                </c:pt>
                <c:pt idx="8">
                  <c:v>3.242811501597445</c:v>
                </c:pt>
                <c:pt idx="9">
                  <c:v>2.3642172523961675</c:v>
                </c:pt>
                <c:pt idx="10">
                  <c:v>1.4856230031948896</c:v>
                </c:pt>
              </c:numCache>
            </c:numRef>
          </c:yVal>
          <c:smooth val="0"/>
          <c:extLst>
            <c:ext xmlns:c16="http://schemas.microsoft.com/office/drawing/2014/chart" uri="{C3380CC4-5D6E-409C-BE32-E72D297353CC}">
              <c16:uniqueId val="{00000008-C891-4D8A-9D30-BD14B0B0BBF3}"/>
            </c:ext>
          </c:extLst>
        </c:ser>
        <c:dLbls>
          <c:showLegendKey val="0"/>
          <c:showVal val="0"/>
          <c:showCatName val="0"/>
          <c:showSerName val="0"/>
          <c:showPercent val="0"/>
          <c:showBubbleSize val="0"/>
        </c:dLbls>
        <c:axId val="227229696"/>
        <c:axId val="227231616"/>
      </c:scatterChart>
      <c:valAx>
        <c:axId val="227229696"/>
        <c:scaling>
          <c:orientation val="minMax"/>
          <c:max val="200"/>
          <c:min val="100"/>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27231616"/>
        <c:crosses val="autoZero"/>
        <c:crossBetween val="midCat"/>
      </c:valAx>
      <c:valAx>
        <c:axId val="227231616"/>
        <c:scaling>
          <c:orientation val="minMax"/>
          <c:max val="5"/>
        </c:scaling>
        <c:delete val="0"/>
        <c:axPos val="l"/>
        <c:majorGridlines>
          <c:spPr>
            <a:ln w="9525" cap="flat" cmpd="sng" algn="ctr">
              <a:solidFill>
                <a:schemeClr val="bg1">
                  <a:lumMod val="6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27229696"/>
        <c:crosses val="autoZero"/>
        <c:crossBetween val="midCat"/>
        <c:majorUnit val="0.5"/>
      </c:valAx>
      <c:spPr>
        <a:solidFill>
          <a:schemeClr val="accent3">
            <a:lumMod val="20000"/>
            <a:lumOff val="80000"/>
          </a:schemeClr>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541922350978588E-2"/>
          <c:y val="4.1361975016438478E-2"/>
          <c:w val="0.94485983951624186"/>
          <c:h val="0.54413057209665516"/>
        </c:manualLayout>
      </c:layout>
      <c:scatterChart>
        <c:scatterStyle val="smoothMarker"/>
        <c:varyColors val="0"/>
        <c:ser>
          <c:idx val="0"/>
          <c:order val="0"/>
          <c:tx>
            <c:strRef>
              <c:f>'3, 11 offres jusqu''à +200%'!$C$3</c:f>
              <c:strCache>
                <c:ptCount val="1"/>
                <c:pt idx="0">
                  <c:v>T1,5</c:v>
                </c:pt>
              </c:strCache>
            </c:strRef>
          </c:tx>
          <c:spPr>
            <a:ln w="57150" cap="rnd">
              <a:noFill/>
              <a:round/>
            </a:ln>
            <a:effectLst>
              <a:outerShdw blurRad="57150" dist="19050" dir="5400000" algn="ctr" rotWithShape="0">
                <a:srgbClr val="000000">
                  <a:alpha val="63000"/>
                </a:srgbClr>
              </a:outerShdw>
            </a:effectLst>
          </c:spPr>
          <c:marker>
            <c:symbol val="circle"/>
            <c:size val="6"/>
            <c:spPr>
              <a:solidFill>
                <a:srgbClr val="0000FF"/>
              </a:solidFill>
              <a:ln w="57150" cap="rnd">
                <a:solidFill>
                  <a:srgbClr val="0000FF"/>
                </a:solidFill>
                <a:round/>
              </a:ln>
              <a:effectLst>
                <a:outerShdw blurRad="57150" dist="19050" dir="5400000" algn="ctr" rotWithShape="0">
                  <a:srgbClr val="000000">
                    <a:alpha val="63000"/>
                  </a:srgbClr>
                </a:outerShdw>
              </a:effectLst>
            </c:spPr>
          </c:marker>
          <c:trendline>
            <c:name>T3/2</c:name>
            <c:spPr>
              <a:ln w="57150" cap="rnd">
                <a:solidFill>
                  <a:srgbClr val="0000FF"/>
                </a:solidFill>
              </a:ln>
              <a:effectLst/>
            </c:spPr>
            <c:trendlineType val="power"/>
            <c:dispRSqr val="0"/>
            <c:dispEq val="0"/>
          </c:trendline>
          <c:xVal>
            <c:numRef>
              <c:f>'3, 11 offres jusqu''à +200%'!$B$4:$B$14</c:f>
              <c:numCache>
                <c:formatCode>General</c:formatCode>
                <c:ptCount val="11"/>
                <c:pt idx="0">
                  <c:v>100</c:v>
                </c:pt>
                <c:pt idx="1">
                  <c:v>110</c:v>
                </c:pt>
                <c:pt idx="2">
                  <c:v>120</c:v>
                </c:pt>
                <c:pt idx="3">
                  <c:v>130</c:v>
                </c:pt>
                <c:pt idx="4">
                  <c:v>150</c:v>
                </c:pt>
                <c:pt idx="5">
                  <c:v>170</c:v>
                </c:pt>
                <c:pt idx="6">
                  <c:v>200</c:v>
                </c:pt>
                <c:pt idx="7">
                  <c:v>230</c:v>
                </c:pt>
                <c:pt idx="8">
                  <c:v>260</c:v>
                </c:pt>
                <c:pt idx="9">
                  <c:v>290</c:v>
                </c:pt>
                <c:pt idx="10">
                  <c:v>300</c:v>
                </c:pt>
              </c:numCache>
            </c:numRef>
          </c:xVal>
          <c:yVal>
            <c:numRef>
              <c:f>'3, 11 offres jusqu''à +200%'!$C$4:$C$14</c:f>
              <c:numCache>
                <c:formatCode>#,##0.00</c:formatCode>
                <c:ptCount val="11"/>
                <c:pt idx="0">
                  <c:v>5</c:v>
                </c:pt>
                <c:pt idx="1">
                  <c:v>4.3339208602072361</c:v>
                </c:pt>
                <c:pt idx="2">
                  <c:v>3.8036288715636557</c:v>
                </c:pt>
                <c:pt idx="3">
                  <c:v>3.3733000742578096</c:v>
                </c:pt>
                <c:pt idx="4">
                  <c:v>2.7216552697590894</c:v>
                </c:pt>
                <c:pt idx="5">
                  <c:v>2.2557793789628549</c:v>
                </c:pt>
                <c:pt idx="6">
                  <c:v>1.7677669529663718</c:v>
                </c:pt>
                <c:pt idx="7">
                  <c:v>1.4334358117299728</c:v>
                </c:pt>
                <c:pt idx="8">
                  <c:v>1.1926416787423895</c:v>
                </c:pt>
                <c:pt idx="9">
                  <c:v>1.0124486543356956</c:v>
                </c:pt>
                <c:pt idx="10">
                  <c:v>0.96225044864937703</c:v>
                </c:pt>
              </c:numCache>
            </c:numRef>
          </c:yVal>
          <c:smooth val="1"/>
          <c:extLst>
            <c:ext xmlns:c16="http://schemas.microsoft.com/office/drawing/2014/chart" uri="{C3380CC4-5D6E-409C-BE32-E72D297353CC}">
              <c16:uniqueId val="{00000001-37B3-49C1-99AF-F6BC46253208}"/>
            </c:ext>
          </c:extLst>
        </c:ser>
        <c:ser>
          <c:idx val="1"/>
          <c:order val="1"/>
          <c:tx>
            <c:strRef>
              <c:f>'3, 11 offres jusqu''à +200%'!$D$3</c:f>
              <c:strCache>
                <c:ptCount val="1"/>
                <c:pt idx="0">
                  <c:v>T2</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57150" cap="rnd">
                <a:solidFill>
                  <a:srgbClr val="FF0000"/>
                </a:solidFill>
                <a:round/>
              </a:ln>
              <a:effectLst>
                <a:outerShdw blurRad="57150" dist="19050" dir="5400000" algn="ctr" rotWithShape="0">
                  <a:srgbClr val="000000">
                    <a:alpha val="63000"/>
                  </a:srgbClr>
                </a:outerShdw>
              </a:effectLst>
            </c:spPr>
          </c:marker>
          <c:trendline>
            <c:name>T2</c:name>
            <c:spPr>
              <a:ln w="57150" cap="rnd">
                <a:solidFill>
                  <a:srgbClr val="FF0000"/>
                </a:solidFill>
              </a:ln>
              <a:effectLst/>
            </c:spPr>
            <c:trendlineType val="power"/>
            <c:dispRSqr val="0"/>
            <c:dispEq val="0"/>
          </c:trendline>
          <c:xVal>
            <c:numRef>
              <c:f>'3, 11 offres jusqu''à +200%'!$B$4:$B$14</c:f>
              <c:numCache>
                <c:formatCode>General</c:formatCode>
                <c:ptCount val="11"/>
                <c:pt idx="0">
                  <c:v>100</c:v>
                </c:pt>
                <c:pt idx="1">
                  <c:v>110</c:v>
                </c:pt>
                <c:pt idx="2">
                  <c:v>120</c:v>
                </c:pt>
                <c:pt idx="3">
                  <c:v>130</c:v>
                </c:pt>
                <c:pt idx="4">
                  <c:v>150</c:v>
                </c:pt>
                <c:pt idx="5">
                  <c:v>170</c:v>
                </c:pt>
                <c:pt idx="6">
                  <c:v>200</c:v>
                </c:pt>
                <c:pt idx="7">
                  <c:v>230</c:v>
                </c:pt>
                <c:pt idx="8">
                  <c:v>260</c:v>
                </c:pt>
                <c:pt idx="9">
                  <c:v>290</c:v>
                </c:pt>
                <c:pt idx="10">
                  <c:v>300</c:v>
                </c:pt>
              </c:numCache>
            </c:numRef>
          </c:xVal>
          <c:yVal>
            <c:numRef>
              <c:f>'3, 11 offres jusqu''à +200%'!$D$4:$D$14</c:f>
              <c:numCache>
                <c:formatCode>#,##0.00</c:formatCode>
                <c:ptCount val="11"/>
                <c:pt idx="0">
                  <c:v>5</c:v>
                </c:pt>
                <c:pt idx="1">
                  <c:v>4.1322314049586781</c:v>
                </c:pt>
                <c:pt idx="2">
                  <c:v>3.4722222222222223</c:v>
                </c:pt>
                <c:pt idx="3">
                  <c:v>2.9585798816568047</c:v>
                </c:pt>
                <c:pt idx="4">
                  <c:v>2.2222222222222223</c:v>
                </c:pt>
                <c:pt idx="5">
                  <c:v>1.7301038062283736</c:v>
                </c:pt>
                <c:pt idx="6">
                  <c:v>1.25</c:v>
                </c:pt>
                <c:pt idx="7">
                  <c:v>0.94517958412098302</c:v>
                </c:pt>
                <c:pt idx="8">
                  <c:v>0.73964497041420119</c:v>
                </c:pt>
                <c:pt idx="9">
                  <c:v>0.59453032104637338</c:v>
                </c:pt>
                <c:pt idx="10">
                  <c:v>0.55555555555555558</c:v>
                </c:pt>
              </c:numCache>
            </c:numRef>
          </c:yVal>
          <c:smooth val="1"/>
          <c:extLst>
            <c:ext xmlns:c16="http://schemas.microsoft.com/office/drawing/2014/chart" uri="{C3380CC4-5D6E-409C-BE32-E72D297353CC}">
              <c16:uniqueId val="{00000003-37B3-49C1-99AF-F6BC46253208}"/>
            </c:ext>
          </c:extLst>
        </c:ser>
        <c:ser>
          <c:idx val="2"/>
          <c:order val="2"/>
          <c:tx>
            <c:strRef>
              <c:f>'3, 11 offres jusqu''à +200%'!$E$3</c:f>
              <c:strCache>
                <c:ptCount val="1"/>
                <c:pt idx="0">
                  <c:v>T3</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57150" cap="rnd">
                <a:solidFill>
                  <a:srgbClr val="7030A0"/>
                </a:solidFill>
                <a:round/>
              </a:ln>
              <a:effectLst>
                <a:outerShdw blurRad="57150" dist="19050" dir="5400000" algn="ctr" rotWithShape="0">
                  <a:srgbClr val="000000">
                    <a:alpha val="63000"/>
                  </a:srgbClr>
                </a:outerShdw>
              </a:effectLst>
            </c:spPr>
          </c:marker>
          <c:trendline>
            <c:name>T3</c:name>
            <c:spPr>
              <a:ln w="57150" cap="rnd">
                <a:solidFill>
                  <a:srgbClr val="7030A0"/>
                </a:solidFill>
              </a:ln>
              <a:effectLst/>
            </c:spPr>
            <c:trendlineType val="power"/>
            <c:dispRSqr val="0"/>
            <c:dispEq val="0"/>
          </c:trendline>
          <c:xVal>
            <c:numRef>
              <c:f>'3, 11 offres jusqu''à +200%'!$B$4:$B$14</c:f>
              <c:numCache>
                <c:formatCode>General</c:formatCode>
                <c:ptCount val="11"/>
                <c:pt idx="0">
                  <c:v>100</c:v>
                </c:pt>
                <c:pt idx="1">
                  <c:v>110</c:v>
                </c:pt>
                <c:pt idx="2">
                  <c:v>120</c:v>
                </c:pt>
                <c:pt idx="3">
                  <c:v>130</c:v>
                </c:pt>
                <c:pt idx="4">
                  <c:v>150</c:v>
                </c:pt>
                <c:pt idx="5">
                  <c:v>170</c:v>
                </c:pt>
                <c:pt idx="6">
                  <c:v>200</c:v>
                </c:pt>
                <c:pt idx="7">
                  <c:v>230</c:v>
                </c:pt>
                <c:pt idx="8">
                  <c:v>260</c:v>
                </c:pt>
                <c:pt idx="9">
                  <c:v>290</c:v>
                </c:pt>
                <c:pt idx="10">
                  <c:v>300</c:v>
                </c:pt>
              </c:numCache>
            </c:numRef>
          </c:xVal>
          <c:yVal>
            <c:numRef>
              <c:f>'3, 11 offres jusqu''à +200%'!$E$4:$E$14</c:f>
              <c:numCache>
                <c:formatCode>#,##0.00</c:formatCode>
                <c:ptCount val="11"/>
                <c:pt idx="0">
                  <c:v>5</c:v>
                </c:pt>
                <c:pt idx="1">
                  <c:v>3.7565740045078888</c:v>
                </c:pt>
                <c:pt idx="2">
                  <c:v>2.8935185185185186</c:v>
                </c:pt>
                <c:pt idx="3">
                  <c:v>2.2758306781975421</c:v>
                </c:pt>
                <c:pt idx="4">
                  <c:v>1.4814814814814814</c:v>
                </c:pt>
                <c:pt idx="5">
                  <c:v>1.0177081213108079</c:v>
                </c:pt>
                <c:pt idx="6">
                  <c:v>0.625</c:v>
                </c:pt>
                <c:pt idx="7">
                  <c:v>0.41094764526999261</c:v>
                </c:pt>
                <c:pt idx="8">
                  <c:v>0.28447883477469277</c:v>
                </c:pt>
                <c:pt idx="9">
                  <c:v>0.20501045553323219</c:v>
                </c:pt>
                <c:pt idx="10">
                  <c:v>0.18518518518518517</c:v>
                </c:pt>
              </c:numCache>
            </c:numRef>
          </c:yVal>
          <c:smooth val="1"/>
          <c:extLst>
            <c:ext xmlns:c16="http://schemas.microsoft.com/office/drawing/2014/chart" uri="{C3380CC4-5D6E-409C-BE32-E72D297353CC}">
              <c16:uniqueId val="{00000005-37B3-49C1-99AF-F6BC46253208}"/>
            </c:ext>
          </c:extLst>
        </c:ser>
        <c:ser>
          <c:idx val="3"/>
          <c:order val="3"/>
          <c:tx>
            <c:strRef>
              <c:f>'3, 11 offres jusqu''à +200%'!$F$3</c:f>
              <c:strCache>
                <c:ptCount val="1"/>
                <c:pt idx="0">
                  <c:v>T200</c:v>
                </c:pt>
              </c:strCache>
            </c:strRef>
          </c:tx>
          <c:spPr>
            <a:ln w="57150" cap="rnd">
              <a:solidFill>
                <a:srgbClr val="FFFF00"/>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57150" cap="rnd">
                <a:solidFill>
                  <a:srgbClr val="FFFF00"/>
                </a:solidFill>
                <a:round/>
              </a:ln>
              <a:effectLst>
                <a:outerShdw blurRad="57150" dist="19050" dir="5400000" algn="ctr" rotWithShape="0">
                  <a:srgbClr val="000000">
                    <a:alpha val="63000"/>
                  </a:srgbClr>
                </a:outerShdw>
              </a:effectLst>
            </c:spPr>
          </c:marker>
          <c:xVal>
            <c:numRef>
              <c:f>'3, 11 offres jusqu''à +200%'!$B$4:$B$14</c:f>
              <c:numCache>
                <c:formatCode>General</c:formatCode>
                <c:ptCount val="11"/>
                <c:pt idx="0">
                  <c:v>100</c:v>
                </c:pt>
                <c:pt idx="1">
                  <c:v>110</c:v>
                </c:pt>
                <c:pt idx="2">
                  <c:v>120</c:v>
                </c:pt>
                <c:pt idx="3">
                  <c:v>130</c:v>
                </c:pt>
                <c:pt idx="4">
                  <c:v>150</c:v>
                </c:pt>
                <c:pt idx="5">
                  <c:v>170</c:v>
                </c:pt>
                <c:pt idx="6">
                  <c:v>200</c:v>
                </c:pt>
                <c:pt idx="7">
                  <c:v>230</c:v>
                </c:pt>
                <c:pt idx="8">
                  <c:v>260</c:v>
                </c:pt>
                <c:pt idx="9">
                  <c:v>290</c:v>
                </c:pt>
                <c:pt idx="10">
                  <c:v>300</c:v>
                </c:pt>
              </c:numCache>
            </c:numRef>
          </c:xVal>
          <c:yVal>
            <c:numRef>
              <c:f>'3, 11 offres jusqu''à +200%'!$F$4:$F$14</c:f>
              <c:numCache>
                <c:formatCode>#,##0.00</c:formatCode>
                <c:ptCount val="11"/>
                <c:pt idx="0">
                  <c:v>5</c:v>
                </c:pt>
                <c:pt idx="1">
                  <c:v>4.5</c:v>
                </c:pt>
                <c:pt idx="2">
                  <c:v>4</c:v>
                </c:pt>
                <c:pt idx="3">
                  <c:v>3.5</c:v>
                </c:pt>
                <c:pt idx="4">
                  <c:v>2.5</c:v>
                </c:pt>
                <c:pt idx="5">
                  <c:v>1.5</c:v>
                </c:pt>
                <c:pt idx="6">
                  <c:v>0</c:v>
                </c:pt>
                <c:pt idx="7">
                  <c:v>0</c:v>
                </c:pt>
                <c:pt idx="8">
                  <c:v>0</c:v>
                </c:pt>
                <c:pt idx="9">
                  <c:v>0</c:v>
                </c:pt>
                <c:pt idx="10">
                  <c:v>0</c:v>
                </c:pt>
              </c:numCache>
            </c:numRef>
          </c:yVal>
          <c:smooth val="0"/>
          <c:extLst>
            <c:ext xmlns:c16="http://schemas.microsoft.com/office/drawing/2014/chart" uri="{C3380CC4-5D6E-409C-BE32-E72D297353CC}">
              <c16:uniqueId val="{00000006-37B3-49C1-99AF-F6BC46253208}"/>
            </c:ext>
          </c:extLst>
        </c:ser>
        <c:ser>
          <c:idx val="4"/>
          <c:order val="4"/>
          <c:tx>
            <c:strRef>
              <c:f>'3, 11 offres jusqu''à +200%'!$G$3</c:f>
              <c:strCache>
                <c:ptCount val="1"/>
                <c:pt idx="0">
                  <c:v>T300</c:v>
                </c:pt>
              </c:strCache>
            </c:strRef>
          </c:tx>
          <c:spPr>
            <a:ln w="57150" cap="rnd">
              <a:solidFill>
                <a:schemeClr val="tx1"/>
              </a:solidFill>
              <a:round/>
            </a:ln>
            <a:effectLst>
              <a:outerShdw blurRad="57150" dist="19050" dir="5400000" algn="ctr" rotWithShape="0">
                <a:srgbClr val="000000">
                  <a:alpha val="63000"/>
                </a:srgbClr>
              </a:outerShdw>
            </a:effectLst>
          </c:spPr>
          <c:marker>
            <c:symbol val="circle"/>
            <c:size val="6"/>
            <c:spPr>
              <a:solidFill>
                <a:schemeClr val="tx1"/>
              </a:solidFill>
              <a:ln w="57150" cap="rnd">
                <a:solidFill>
                  <a:schemeClr val="tx1"/>
                </a:solidFill>
                <a:round/>
              </a:ln>
              <a:effectLst>
                <a:outerShdw blurRad="57150" dist="19050" dir="5400000" algn="ctr" rotWithShape="0">
                  <a:srgbClr val="000000">
                    <a:alpha val="63000"/>
                  </a:srgbClr>
                </a:outerShdw>
              </a:effectLst>
            </c:spPr>
          </c:marker>
          <c:xVal>
            <c:numRef>
              <c:f>'3, 11 offres jusqu''à +200%'!$B$4:$B$14</c:f>
              <c:numCache>
                <c:formatCode>General</c:formatCode>
                <c:ptCount val="11"/>
                <c:pt idx="0">
                  <c:v>100</c:v>
                </c:pt>
                <c:pt idx="1">
                  <c:v>110</c:v>
                </c:pt>
                <c:pt idx="2">
                  <c:v>120</c:v>
                </c:pt>
                <c:pt idx="3">
                  <c:v>130</c:v>
                </c:pt>
                <c:pt idx="4">
                  <c:v>150</c:v>
                </c:pt>
                <c:pt idx="5">
                  <c:v>170</c:v>
                </c:pt>
                <c:pt idx="6">
                  <c:v>200</c:v>
                </c:pt>
                <c:pt idx="7">
                  <c:v>230</c:v>
                </c:pt>
                <c:pt idx="8">
                  <c:v>260</c:v>
                </c:pt>
                <c:pt idx="9">
                  <c:v>290</c:v>
                </c:pt>
                <c:pt idx="10">
                  <c:v>300</c:v>
                </c:pt>
              </c:numCache>
            </c:numRef>
          </c:xVal>
          <c:yVal>
            <c:numRef>
              <c:f>'3, 11 offres jusqu''à +200%'!$G$4:$G$14</c:f>
              <c:numCache>
                <c:formatCode>#,##0.00</c:formatCode>
                <c:ptCount val="11"/>
                <c:pt idx="0">
                  <c:v>5</c:v>
                </c:pt>
                <c:pt idx="1">
                  <c:v>4.75</c:v>
                </c:pt>
                <c:pt idx="2">
                  <c:v>4.5</c:v>
                </c:pt>
                <c:pt idx="3">
                  <c:v>4.25</c:v>
                </c:pt>
                <c:pt idx="4">
                  <c:v>3.75</c:v>
                </c:pt>
                <c:pt idx="5">
                  <c:v>3.25</c:v>
                </c:pt>
                <c:pt idx="6">
                  <c:v>2.5</c:v>
                </c:pt>
                <c:pt idx="7">
                  <c:v>1.75</c:v>
                </c:pt>
                <c:pt idx="8">
                  <c:v>1</c:v>
                </c:pt>
                <c:pt idx="9">
                  <c:v>0.25</c:v>
                </c:pt>
                <c:pt idx="10">
                  <c:v>0</c:v>
                </c:pt>
              </c:numCache>
            </c:numRef>
          </c:yVal>
          <c:smooth val="0"/>
          <c:extLst>
            <c:ext xmlns:c16="http://schemas.microsoft.com/office/drawing/2014/chart" uri="{C3380CC4-5D6E-409C-BE32-E72D297353CC}">
              <c16:uniqueId val="{00000007-37B3-49C1-99AF-F6BC46253208}"/>
            </c:ext>
          </c:extLst>
        </c:ser>
        <c:ser>
          <c:idx val="5"/>
          <c:order val="5"/>
          <c:tx>
            <c:strRef>
              <c:f>'3, 11 offres jusqu''à +200%'!$H$3</c:f>
              <c:strCache>
                <c:ptCount val="1"/>
                <c:pt idx="0">
                  <c:v>Tmoyenne</c:v>
                </c:pt>
              </c:strCache>
            </c:strRef>
          </c:tx>
          <c:spPr>
            <a:ln w="57150" cap="rnd">
              <a:solidFill>
                <a:srgbClr val="00B050"/>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57150" cap="rnd">
                <a:solidFill>
                  <a:srgbClr val="00B050"/>
                </a:solidFill>
                <a:round/>
              </a:ln>
              <a:effectLst>
                <a:outerShdw blurRad="57150" dist="19050" dir="5400000" algn="ctr" rotWithShape="0">
                  <a:srgbClr val="000000">
                    <a:alpha val="63000"/>
                  </a:srgbClr>
                </a:outerShdw>
              </a:effectLst>
            </c:spPr>
          </c:marker>
          <c:xVal>
            <c:numRef>
              <c:f>'3, 11 offres jusqu''à +200%'!$B$4:$B$14</c:f>
              <c:numCache>
                <c:formatCode>General</c:formatCode>
                <c:ptCount val="11"/>
                <c:pt idx="0">
                  <c:v>100</c:v>
                </c:pt>
                <c:pt idx="1">
                  <c:v>110</c:v>
                </c:pt>
                <c:pt idx="2">
                  <c:v>120</c:v>
                </c:pt>
                <c:pt idx="3">
                  <c:v>130</c:v>
                </c:pt>
                <c:pt idx="4">
                  <c:v>150</c:v>
                </c:pt>
                <c:pt idx="5">
                  <c:v>170</c:v>
                </c:pt>
                <c:pt idx="6">
                  <c:v>200</c:v>
                </c:pt>
                <c:pt idx="7">
                  <c:v>230</c:v>
                </c:pt>
                <c:pt idx="8">
                  <c:v>260</c:v>
                </c:pt>
                <c:pt idx="9">
                  <c:v>290</c:v>
                </c:pt>
                <c:pt idx="10">
                  <c:v>300</c:v>
                </c:pt>
              </c:numCache>
            </c:numRef>
          </c:xVal>
          <c:yVal>
            <c:numRef>
              <c:f>'3, 11 offres jusqu''à +200%'!$H$4:$H$14</c:f>
              <c:numCache>
                <c:formatCode>#,##0.00</c:formatCode>
                <c:ptCount val="11"/>
                <c:pt idx="0">
                  <c:v>5</c:v>
                </c:pt>
                <c:pt idx="1">
                  <c:v>4.885416666666667</c:v>
                </c:pt>
                <c:pt idx="2">
                  <c:v>4.770833333333333</c:v>
                </c:pt>
                <c:pt idx="3">
                  <c:v>4.65625</c:v>
                </c:pt>
                <c:pt idx="4">
                  <c:v>4.427083333333333</c:v>
                </c:pt>
                <c:pt idx="5">
                  <c:v>4.197916666666667</c:v>
                </c:pt>
                <c:pt idx="6">
                  <c:v>3.854166666666667</c:v>
                </c:pt>
                <c:pt idx="7">
                  <c:v>3.510416666666667</c:v>
                </c:pt>
                <c:pt idx="8">
                  <c:v>3.166666666666667</c:v>
                </c:pt>
                <c:pt idx="9">
                  <c:v>2.822916666666667</c:v>
                </c:pt>
                <c:pt idx="10">
                  <c:v>2.7083333333333335</c:v>
                </c:pt>
              </c:numCache>
            </c:numRef>
          </c:yVal>
          <c:smooth val="0"/>
          <c:extLst>
            <c:ext xmlns:c16="http://schemas.microsoft.com/office/drawing/2014/chart" uri="{C3380CC4-5D6E-409C-BE32-E72D297353CC}">
              <c16:uniqueId val="{00000008-37B3-49C1-99AF-F6BC46253208}"/>
            </c:ext>
          </c:extLst>
        </c:ser>
        <c:dLbls>
          <c:showLegendKey val="0"/>
          <c:showVal val="0"/>
          <c:showCatName val="0"/>
          <c:showSerName val="0"/>
          <c:showPercent val="0"/>
          <c:showBubbleSize val="0"/>
        </c:dLbls>
        <c:axId val="260831872"/>
        <c:axId val="260842240"/>
      </c:scatterChart>
      <c:valAx>
        <c:axId val="260831872"/>
        <c:scaling>
          <c:orientation val="minMax"/>
          <c:max val="300"/>
          <c:min val="100"/>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w="0"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60842240"/>
        <c:crosses val="autoZero"/>
        <c:crossBetween val="midCat"/>
        <c:majorUnit val="25"/>
      </c:valAx>
      <c:valAx>
        <c:axId val="260842240"/>
        <c:scaling>
          <c:orientation val="minMax"/>
          <c:max val="5"/>
        </c:scaling>
        <c:delete val="0"/>
        <c:axPos val="l"/>
        <c:majorGridlines>
          <c:spPr>
            <a:ln w="9525" cap="flat" cmpd="sng" algn="ctr">
              <a:solidFill>
                <a:schemeClr val="bg1">
                  <a:lumMod val="6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60831872"/>
        <c:crosses val="autoZero"/>
        <c:crossBetween val="midCat"/>
        <c:majorUnit val="0.5"/>
      </c:valAx>
      <c:spPr>
        <a:solidFill>
          <a:schemeClr val="accent3">
            <a:lumMod val="20000"/>
            <a:lumOff val="80000"/>
          </a:schemeClr>
        </a:solidFill>
        <a:ln cap="rnd">
          <a:solidFill>
            <a:srgbClr val="7030A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929585566036882E-2"/>
          <c:y val="6.0642426098092665E-2"/>
          <c:w val="0.94485983951624186"/>
          <c:h val="0.54413057209665516"/>
        </c:manualLayout>
      </c:layout>
      <c:scatterChart>
        <c:scatterStyle val="smoothMarker"/>
        <c:varyColors val="0"/>
        <c:ser>
          <c:idx val="0"/>
          <c:order val="0"/>
          <c:tx>
            <c:strRef>
              <c:f>'4, 11 offres avec év. dumping'!$C$3</c:f>
              <c:strCache>
                <c:ptCount val="1"/>
                <c:pt idx="0">
                  <c:v>T1,5</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57150" cap="rnd">
                <a:solidFill>
                  <a:srgbClr val="0000FF"/>
                </a:solidFill>
                <a:round/>
              </a:ln>
              <a:effectLst>
                <a:outerShdw blurRad="57150" dist="19050" dir="5400000" algn="ctr" rotWithShape="0">
                  <a:srgbClr val="000000">
                    <a:alpha val="63000"/>
                  </a:srgbClr>
                </a:outerShdw>
              </a:effectLst>
            </c:spPr>
          </c:marker>
          <c:trendline>
            <c:name>T3/2</c:name>
            <c:spPr>
              <a:ln w="57150" cap="rnd">
                <a:solidFill>
                  <a:srgbClr val="0000FF"/>
                </a:solidFill>
              </a:ln>
              <a:effectLst/>
            </c:spPr>
            <c:trendlineType val="power"/>
            <c:dispRSqr val="0"/>
            <c:dispEq val="0"/>
          </c:trendline>
          <c:xVal>
            <c:numRef>
              <c:f>'4, 11 offres avec év. dumping'!$B$4:$B$14</c:f>
              <c:numCache>
                <c:formatCode>General</c:formatCode>
                <c:ptCount val="11"/>
                <c:pt idx="0">
                  <c:v>100</c:v>
                </c:pt>
                <c:pt idx="1">
                  <c:v>150</c:v>
                </c:pt>
                <c:pt idx="2">
                  <c:v>155</c:v>
                </c:pt>
                <c:pt idx="3">
                  <c:v>160</c:v>
                </c:pt>
                <c:pt idx="4">
                  <c:v>165</c:v>
                </c:pt>
                <c:pt idx="5">
                  <c:v>170</c:v>
                </c:pt>
                <c:pt idx="6">
                  <c:v>175</c:v>
                </c:pt>
                <c:pt idx="7">
                  <c:v>180</c:v>
                </c:pt>
                <c:pt idx="8">
                  <c:v>185</c:v>
                </c:pt>
                <c:pt idx="9">
                  <c:v>200</c:v>
                </c:pt>
                <c:pt idx="10">
                  <c:v>220</c:v>
                </c:pt>
              </c:numCache>
            </c:numRef>
          </c:xVal>
          <c:yVal>
            <c:numRef>
              <c:f>'4, 11 offres avec év. dumping'!$C$4:$C$14</c:f>
              <c:numCache>
                <c:formatCode>#,##0.00</c:formatCode>
                <c:ptCount val="11"/>
                <c:pt idx="0">
                  <c:v>5</c:v>
                </c:pt>
                <c:pt idx="1">
                  <c:v>2.7216552697590894</c:v>
                </c:pt>
                <c:pt idx="2">
                  <c:v>2.5910300932338681</c:v>
                </c:pt>
                <c:pt idx="3">
                  <c:v>2.4705294220065492</c:v>
                </c:pt>
                <c:pt idx="4">
                  <c:v>2.3590877095803746</c:v>
                </c:pt>
                <c:pt idx="5">
                  <c:v>2.2557793789628549</c:v>
                </c:pt>
                <c:pt idx="6">
                  <c:v>2.1597969886241555</c:v>
                </c:pt>
                <c:pt idx="7">
                  <c:v>2.0704333124998069</c:v>
                </c:pt>
                <c:pt idx="8">
                  <c:v>1.9870665461994839</c:v>
                </c:pt>
                <c:pt idx="9">
                  <c:v>1.7677669529663718</c:v>
                </c:pt>
                <c:pt idx="10">
                  <c:v>1.5322724146891873</c:v>
                </c:pt>
              </c:numCache>
            </c:numRef>
          </c:yVal>
          <c:smooth val="0"/>
          <c:extLst>
            <c:ext xmlns:c16="http://schemas.microsoft.com/office/drawing/2014/chart" uri="{C3380CC4-5D6E-409C-BE32-E72D297353CC}">
              <c16:uniqueId val="{00000001-11A0-4CE7-99E7-829DEE20F413}"/>
            </c:ext>
          </c:extLst>
        </c:ser>
        <c:ser>
          <c:idx val="1"/>
          <c:order val="1"/>
          <c:tx>
            <c:strRef>
              <c:f>'4, 11 offres avec év. dumping'!$D$3</c:f>
              <c:strCache>
                <c:ptCount val="1"/>
                <c:pt idx="0">
                  <c:v>T2</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57150" cap="rnd">
                <a:solidFill>
                  <a:srgbClr val="FF0000"/>
                </a:solidFill>
                <a:round/>
              </a:ln>
              <a:effectLst>
                <a:outerShdw blurRad="57150" dist="19050" dir="5400000" algn="ctr" rotWithShape="0">
                  <a:srgbClr val="000000">
                    <a:alpha val="63000"/>
                  </a:srgbClr>
                </a:outerShdw>
              </a:effectLst>
            </c:spPr>
          </c:marker>
          <c:trendline>
            <c:name>T2</c:name>
            <c:spPr>
              <a:ln w="57150" cap="rnd">
                <a:solidFill>
                  <a:srgbClr val="FF0000"/>
                </a:solidFill>
              </a:ln>
              <a:effectLst/>
            </c:spPr>
            <c:trendlineType val="power"/>
            <c:dispRSqr val="0"/>
            <c:dispEq val="0"/>
          </c:trendline>
          <c:xVal>
            <c:numRef>
              <c:f>'4, 11 offres avec év. dumping'!$B$4:$B$14</c:f>
              <c:numCache>
                <c:formatCode>General</c:formatCode>
                <c:ptCount val="11"/>
                <c:pt idx="0">
                  <c:v>100</c:v>
                </c:pt>
                <c:pt idx="1">
                  <c:v>150</c:v>
                </c:pt>
                <c:pt idx="2">
                  <c:v>155</c:v>
                </c:pt>
                <c:pt idx="3">
                  <c:v>160</c:v>
                </c:pt>
                <c:pt idx="4">
                  <c:v>165</c:v>
                </c:pt>
                <c:pt idx="5">
                  <c:v>170</c:v>
                </c:pt>
                <c:pt idx="6">
                  <c:v>175</c:v>
                </c:pt>
                <c:pt idx="7">
                  <c:v>180</c:v>
                </c:pt>
                <c:pt idx="8">
                  <c:v>185</c:v>
                </c:pt>
                <c:pt idx="9">
                  <c:v>200</c:v>
                </c:pt>
                <c:pt idx="10">
                  <c:v>220</c:v>
                </c:pt>
              </c:numCache>
            </c:numRef>
          </c:xVal>
          <c:yVal>
            <c:numRef>
              <c:f>'4, 11 offres avec év. dumping'!$D$4:$D$14</c:f>
              <c:numCache>
                <c:formatCode>#,##0.00</c:formatCode>
                <c:ptCount val="11"/>
                <c:pt idx="0">
                  <c:v>5</c:v>
                </c:pt>
                <c:pt idx="1">
                  <c:v>2.2222222222222223</c:v>
                </c:pt>
                <c:pt idx="2">
                  <c:v>2.0811654526534857</c:v>
                </c:pt>
                <c:pt idx="3">
                  <c:v>1.953125</c:v>
                </c:pt>
                <c:pt idx="4">
                  <c:v>1.8365472910927454</c:v>
                </c:pt>
                <c:pt idx="5">
                  <c:v>1.7301038062283736</c:v>
                </c:pt>
                <c:pt idx="6">
                  <c:v>1.6326530612244896</c:v>
                </c:pt>
                <c:pt idx="7">
                  <c:v>1.5432098765432098</c:v>
                </c:pt>
                <c:pt idx="8">
                  <c:v>1.4609203798392987</c:v>
                </c:pt>
                <c:pt idx="9">
                  <c:v>1.25</c:v>
                </c:pt>
                <c:pt idx="10">
                  <c:v>1.0330578512396695</c:v>
                </c:pt>
              </c:numCache>
            </c:numRef>
          </c:yVal>
          <c:smooth val="0"/>
          <c:extLst>
            <c:ext xmlns:c16="http://schemas.microsoft.com/office/drawing/2014/chart" uri="{C3380CC4-5D6E-409C-BE32-E72D297353CC}">
              <c16:uniqueId val="{00000003-11A0-4CE7-99E7-829DEE20F413}"/>
            </c:ext>
          </c:extLst>
        </c:ser>
        <c:ser>
          <c:idx val="2"/>
          <c:order val="2"/>
          <c:tx>
            <c:strRef>
              <c:f>'4, 11 offres avec év. dumping'!$E$3</c:f>
              <c:strCache>
                <c:ptCount val="1"/>
                <c:pt idx="0">
                  <c:v>T3</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57150" cap="rnd">
                <a:solidFill>
                  <a:srgbClr val="7030A0"/>
                </a:solidFill>
                <a:round/>
              </a:ln>
              <a:effectLst>
                <a:outerShdw blurRad="57150" dist="19050" dir="5400000" algn="ctr" rotWithShape="0">
                  <a:srgbClr val="000000">
                    <a:alpha val="63000"/>
                  </a:srgbClr>
                </a:outerShdw>
              </a:effectLst>
            </c:spPr>
          </c:marker>
          <c:trendline>
            <c:name>T3</c:name>
            <c:spPr>
              <a:ln w="57150" cap="rnd">
                <a:solidFill>
                  <a:srgbClr val="7030A0"/>
                </a:solidFill>
              </a:ln>
              <a:effectLst/>
            </c:spPr>
            <c:trendlineType val="power"/>
            <c:dispRSqr val="0"/>
            <c:dispEq val="0"/>
          </c:trendline>
          <c:xVal>
            <c:numRef>
              <c:f>'4, 11 offres avec év. dumping'!$B$4:$B$14</c:f>
              <c:numCache>
                <c:formatCode>General</c:formatCode>
                <c:ptCount val="11"/>
                <c:pt idx="0">
                  <c:v>100</c:v>
                </c:pt>
                <c:pt idx="1">
                  <c:v>150</c:v>
                </c:pt>
                <c:pt idx="2">
                  <c:v>155</c:v>
                </c:pt>
                <c:pt idx="3">
                  <c:v>160</c:v>
                </c:pt>
                <c:pt idx="4">
                  <c:v>165</c:v>
                </c:pt>
                <c:pt idx="5">
                  <c:v>170</c:v>
                </c:pt>
                <c:pt idx="6">
                  <c:v>175</c:v>
                </c:pt>
                <c:pt idx="7">
                  <c:v>180</c:v>
                </c:pt>
                <c:pt idx="8">
                  <c:v>185</c:v>
                </c:pt>
                <c:pt idx="9">
                  <c:v>200</c:v>
                </c:pt>
                <c:pt idx="10">
                  <c:v>220</c:v>
                </c:pt>
              </c:numCache>
            </c:numRef>
          </c:xVal>
          <c:yVal>
            <c:numRef>
              <c:f>'4, 11 offres avec év. dumping'!$E$4:$E$14</c:f>
              <c:numCache>
                <c:formatCode>#,##0.00</c:formatCode>
                <c:ptCount val="11"/>
                <c:pt idx="0">
                  <c:v>5</c:v>
                </c:pt>
                <c:pt idx="1">
                  <c:v>1.4814814814814814</c:v>
                </c:pt>
                <c:pt idx="2">
                  <c:v>1.3426873888087008</c:v>
                </c:pt>
                <c:pt idx="3">
                  <c:v>1.220703125</c:v>
                </c:pt>
                <c:pt idx="4">
                  <c:v>1.1130589642986337</c:v>
                </c:pt>
                <c:pt idx="5">
                  <c:v>1.0177081213108079</c:v>
                </c:pt>
                <c:pt idx="6">
                  <c:v>0.93294460641399413</c:v>
                </c:pt>
                <c:pt idx="7">
                  <c:v>0.85733882030178332</c:v>
                </c:pt>
                <c:pt idx="8">
                  <c:v>0.78968669180502626</c:v>
                </c:pt>
                <c:pt idx="9">
                  <c:v>0.625</c:v>
                </c:pt>
                <c:pt idx="10">
                  <c:v>0.4695717505634861</c:v>
                </c:pt>
              </c:numCache>
            </c:numRef>
          </c:yVal>
          <c:smooth val="0"/>
          <c:extLst>
            <c:ext xmlns:c16="http://schemas.microsoft.com/office/drawing/2014/chart" uri="{C3380CC4-5D6E-409C-BE32-E72D297353CC}">
              <c16:uniqueId val="{00000005-11A0-4CE7-99E7-829DEE20F413}"/>
            </c:ext>
          </c:extLst>
        </c:ser>
        <c:ser>
          <c:idx val="3"/>
          <c:order val="3"/>
          <c:tx>
            <c:strRef>
              <c:f>'4, 11 offres avec év. dumping'!$F$3</c:f>
              <c:strCache>
                <c:ptCount val="1"/>
                <c:pt idx="0">
                  <c:v>T200</c:v>
                </c:pt>
              </c:strCache>
            </c:strRef>
          </c:tx>
          <c:spPr>
            <a:ln w="57150" cap="rnd">
              <a:solidFill>
                <a:srgbClr val="FFFF00"/>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57150" cap="rnd">
                <a:solidFill>
                  <a:srgbClr val="FFFF00"/>
                </a:solidFill>
                <a:round/>
              </a:ln>
              <a:effectLst>
                <a:outerShdw blurRad="57150" dist="19050" dir="5400000" algn="ctr" rotWithShape="0">
                  <a:srgbClr val="000000">
                    <a:alpha val="63000"/>
                  </a:srgbClr>
                </a:outerShdw>
              </a:effectLst>
            </c:spPr>
          </c:marker>
          <c:xVal>
            <c:numRef>
              <c:f>'4, 11 offres avec év. dumping'!$B$4:$B$14</c:f>
              <c:numCache>
                <c:formatCode>General</c:formatCode>
                <c:ptCount val="11"/>
                <c:pt idx="0">
                  <c:v>100</c:v>
                </c:pt>
                <c:pt idx="1">
                  <c:v>150</c:v>
                </c:pt>
                <c:pt idx="2">
                  <c:v>155</c:v>
                </c:pt>
                <c:pt idx="3">
                  <c:v>160</c:v>
                </c:pt>
                <c:pt idx="4">
                  <c:v>165</c:v>
                </c:pt>
                <c:pt idx="5">
                  <c:v>170</c:v>
                </c:pt>
                <c:pt idx="6">
                  <c:v>175</c:v>
                </c:pt>
                <c:pt idx="7">
                  <c:v>180</c:v>
                </c:pt>
                <c:pt idx="8">
                  <c:v>185</c:v>
                </c:pt>
                <c:pt idx="9">
                  <c:v>200</c:v>
                </c:pt>
                <c:pt idx="10">
                  <c:v>220</c:v>
                </c:pt>
              </c:numCache>
            </c:numRef>
          </c:xVal>
          <c:yVal>
            <c:numRef>
              <c:f>'4, 11 offres avec év. dumping'!$F$4:$F$14</c:f>
              <c:numCache>
                <c:formatCode>#,##0.00</c:formatCode>
                <c:ptCount val="11"/>
                <c:pt idx="0">
                  <c:v>5</c:v>
                </c:pt>
                <c:pt idx="1">
                  <c:v>2.5</c:v>
                </c:pt>
                <c:pt idx="2">
                  <c:v>2.25</c:v>
                </c:pt>
                <c:pt idx="3">
                  <c:v>2</c:v>
                </c:pt>
                <c:pt idx="4">
                  <c:v>1.75</c:v>
                </c:pt>
                <c:pt idx="5">
                  <c:v>1.5</c:v>
                </c:pt>
                <c:pt idx="6">
                  <c:v>1.25</c:v>
                </c:pt>
                <c:pt idx="7">
                  <c:v>1</c:v>
                </c:pt>
                <c:pt idx="8">
                  <c:v>0.75</c:v>
                </c:pt>
                <c:pt idx="9">
                  <c:v>0</c:v>
                </c:pt>
                <c:pt idx="10">
                  <c:v>0</c:v>
                </c:pt>
              </c:numCache>
            </c:numRef>
          </c:yVal>
          <c:smooth val="0"/>
          <c:extLst>
            <c:ext xmlns:c16="http://schemas.microsoft.com/office/drawing/2014/chart" uri="{C3380CC4-5D6E-409C-BE32-E72D297353CC}">
              <c16:uniqueId val="{00000006-11A0-4CE7-99E7-829DEE20F413}"/>
            </c:ext>
          </c:extLst>
        </c:ser>
        <c:ser>
          <c:idx val="4"/>
          <c:order val="4"/>
          <c:tx>
            <c:strRef>
              <c:f>'4, 11 offres avec év. dumping'!$G$3</c:f>
              <c:strCache>
                <c:ptCount val="1"/>
                <c:pt idx="0">
                  <c:v>T300</c:v>
                </c:pt>
              </c:strCache>
            </c:strRef>
          </c:tx>
          <c:spPr>
            <a:ln w="57150" cap="rnd">
              <a:solidFill>
                <a:sysClr val="windowText" lastClr="000000"/>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57150" cap="rnd">
                <a:solidFill>
                  <a:sysClr val="windowText" lastClr="000000"/>
                </a:solidFill>
                <a:round/>
              </a:ln>
              <a:effectLst>
                <a:outerShdw blurRad="57150" dist="19050" dir="5400000" algn="ctr" rotWithShape="0">
                  <a:srgbClr val="000000">
                    <a:alpha val="63000"/>
                  </a:srgbClr>
                </a:outerShdw>
              </a:effectLst>
            </c:spPr>
          </c:marker>
          <c:xVal>
            <c:numRef>
              <c:f>'4, 11 offres avec év. dumping'!$B$4:$B$14</c:f>
              <c:numCache>
                <c:formatCode>General</c:formatCode>
                <c:ptCount val="11"/>
                <c:pt idx="0">
                  <c:v>100</c:v>
                </c:pt>
                <c:pt idx="1">
                  <c:v>150</c:v>
                </c:pt>
                <c:pt idx="2">
                  <c:v>155</c:v>
                </c:pt>
                <c:pt idx="3">
                  <c:v>160</c:v>
                </c:pt>
                <c:pt idx="4">
                  <c:v>165</c:v>
                </c:pt>
                <c:pt idx="5">
                  <c:v>170</c:v>
                </c:pt>
                <c:pt idx="6">
                  <c:v>175</c:v>
                </c:pt>
                <c:pt idx="7">
                  <c:v>180</c:v>
                </c:pt>
                <c:pt idx="8">
                  <c:v>185</c:v>
                </c:pt>
                <c:pt idx="9">
                  <c:v>200</c:v>
                </c:pt>
                <c:pt idx="10">
                  <c:v>220</c:v>
                </c:pt>
              </c:numCache>
            </c:numRef>
          </c:xVal>
          <c:yVal>
            <c:numRef>
              <c:f>'4, 11 offres avec év. dumping'!$G$4:$G$14</c:f>
              <c:numCache>
                <c:formatCode>#,##0.00</c:formatCode>
                <c:ptCount val="11"/>
                <c:pt idx="0">
                  <c:v>5</c:v>
                </c:pt>
                <c:pt idx="1">
                  <c:v>3.75</c:v>
                </c:pt>
                <c:pt idx="2">
                  <c:v>3.625</c:v>
                </c:pt>
                <c:pt idx="3">
                  <c:v>3.5</c:v>
                </c:pt>
                <c:pt idx="4">
                  <c:v>3.375</c:v>
                </c:pt>
                <c:pt idx="5">
                  <c:v>3.25</c:v>
                </c:pt>
                <c:pt idx="6">
                  <c:v>3.125</c:v>
                </c:pt>
                <c:pt idx="7">
                  <c:v>3</c:v>
                </c:pt>
                <c:pt idx="8">
                  <c:v>2.875</c:v>
                </c:pt>
                <c:pt idx="9">
                  <c:v>2.5</c:v>
                </c:pt>
                <c:pt idx="10">
                  <c:v>2</c:v>
                </c:pt>
              </c:numCache>
            </c:numRef>
          </c:yVal>
          <c:smooth val="0"/>
          <c:extLst>
            <c:ext xmlns:c16="http://schemas.microsoft.com/office/drawing/2014/chart" uri="{C3380CC4-5D6E-409C-BE32-E72D297353CC}">
              <c16:uniqueId val="{00000007-11A0-4CE7-99E7-829DEE20F413}"/>
            </c:ext>
          </c:extLst>
        </c:ser>
        <c:ser>
          <c:idx val="5"/>
          <c:order val="5"/>
          <c:tx>
            <c:strRef>
              <c:f>'4, 11 offres avec év. dumping'!$H$3</c:f>
              <c:strCache>
                <c:ptCount val="1"/>
                <c:pt idx="0">
                  <c:v>Tmoyenne</c:v>
                </c:pt>
              </c:strCache>
            </c:strRef>
          </c:tx>
          <c:spPr>
            <a:ln w="57150" cap="rnd">
              <a:solidFill>
                <a:srgbClr val="00B050"/>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57150" cap="rnd">
                <a:solidFill>
                  <a:srgbClr val="00B050"/>
                </a:solidFill>
                <a:round/>
              </a:ln>
              <a:effectLst>
                <a:outerShdw blurRad="57150" dist="19050" dir="5400000" algn="ctr" rotWithShape="0">
                  <a:srgbClr val="000000">
                    <a:alpha val="63000"/>
                  </a:srgbClr>
                </a:outerShdw>
              </a:effectLst>
            </c:spPr>
          </c:marker>
          <c:xVal>
            <c:numRef>
              <c:f>'4, 11 offres avec év. dumping'!$B$4:$B$14</c:f>
              <c:numCache>
                <c:formatCode>General</c:formatCode>
                <c:ptCount val="11"/>
                <c:pt idx="0">
                  <c:v>100</c:v>
                </c:pt>
                <c:pt idx="1">
                  <c:v>150</c:v>
                </c:pt>
                <c:pt idx="2">
                  <c:v>155</c:v>
                </c:pt>
                <c:pt idx="3">
                  <c:v>160</c:v>
                </c:pt>
                <c:pt idx="4">
                  <c:v>165</c:v>
                </c:pt>
                <c:pt idx="5">
                  <c:v>170</c:v>
                </c:pt>
                <c:pt idx="6">
                  <c:v>175</c:v>
                </c:pt>
                <c:pt idx="7">
                  <c:v>180</c:v>
                </c:pt>
                <c:pt idx="8">
                  <c:v>185</c:v>
                </c:pt>
                <c:pt idx="9">
                  <c:v>200</c:v>
                </c:pt>
                <c:pt idx="10">
                  <c:v>220</c:v>
                </c:pt>
              </c:numCache>
            </c:numRef>
          </c:xVal>
          <c:yVal>
            <c:numRef>
              <c:f>'4, 11 offres avec év. dumping'!$H$4:$H$14</c:f>
              <c:numCache>
                <c:formatCode>#,##0.00</c:formatCode>
                <c:ptCount val="11"/>
                <c:pt idx="0">
                  <c:v>5</c:v>
                </c:pt>
                <c:pt idx="1">
                  <c:v>4.2763157894736841</c:v>
                </c:pt>
                <c:pt idx="2">
                  <c:v>4.2039473684210531</c:v>
                </c:pt>
                <c:pt idx="3">
                  <c:v>4.1315789473684212</c:v>
                </c:pt>
                <c:pt idx="4">
                  <c:v>4.0592105263157894</c:v>
                </c:pt>
                <c:pt idx="5">
                  <c:v>3.986842105263158</c:v>
                </c:pt>
                <c:pt idx="6">
                  <c:v>3.9144736842105265</c:v>
                </c:pt>
                <c:pt idx="7">
                  <c:v>3.8421052631578947</c:v>
                </c:pt>
                <c:pt idx="8">
                  <c:v>3.7697368421052633</c:v>
                </c:pt>
                <c:pt idx="9">
                  <c:v>3.5526315789473686</c:v>
                </c:pt>
                <c:pt idx="10">
                  <c:v>3.2631578947368425</c:v>
                </c:pt>
              </c:numCache>
            </c:numRef>
          </c:yVal>
          <c:smooth val="0"/>
          <c:extLst>
            <c:ext xmlns:c16="http://schemas.microsoft.com/office/drawing/2014/chart" uri="{C3380CC4-5D6E-409C-BE32-E72D297353CC}">
              <c16:uniqueId val="{00000008-11A0-4CE7-99E7-829DEE20F413}"/>
            </c:ext>
          </c:extLst>
        </c:ser>
        <c:dLbls>
          <c:showLegendKey val="0"/>
          <c:showVal val="0"/>
          <c:showCatName val="0"/>
          <c:showSerName val="0"/>
          <c:showPercent val="0"/>
          <c:showBubbleSize val="0"/>
        </c:dLbls>
        <c:axId val="261006464"/>
        <c:axId val="261008384"/>
      </c:scatterChart>
      <c:valAx>
        <c:axId val="261006464"/>
        <c:scaling>
          <c:orientation val="minMax"/>
          <c:max val="220"/>
          <c:min val="100"/>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61008384"/>
        <c:crosses val="autoZero"/>
        <c:crossBetween val="midCat"/>
        <c:majorUnit val="10"/>
      </c:valAx>
      <c:valAx>
        <c:axId val="261008384"/>
        <c:scaling>
          <c:orientation val="minMax"/>
          <c:max val="5"/>
        </c:scaling>
        <c:delete val="0"/>
        <c:axPos val="l"/>
        <c:majorGridlines>
          <c:spPr>
            <a:ln w="9525" cap="flat" cmpd="sng" algn="ctr">
              <a:solidFill>
                <a:schemeClr val="bg1">
                  <a:lumMod val="6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61006464"/>
        <c:crosses val="autoZero"/>
        <c:crossBetween val="midCat"/>
        <c:majorUnit val="0.5"/>
      </c:valAx>
      <c:spPr>
        <a:solidFill>
          <a:schemeClr val="accent3">
            <a:lumMod val="20000"/>
            <a:lumOff val="80000"/>
          </a:schemeClr>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939870682145877E-2"/>
          <c:y val="5.9871195741810462E-2"/>
          <c:w val="0.94485983951624186"/>
          <c:h val="0.54413057209665516"/>
        </c:manualLayout>
      </c:layout>
      <c:scatterChart>
        <c:scatterStyle val="smoothMarker"/>
        <c:varyColors val="0"/>
        <c:ser>
          <c:idx val="0"/>
          <c:order val="0"/>
          <c:tx>
            <c:strRef>
              <c:f>'5, 4 offres +30%, coût MO bas'!$C$3</c:f>
              <c:strCache>
                <c:ptCount val="1"/>
                <c:pt idx="0">
                  <c:v>T1,5</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57150" cap="rnd">
                <a:solidFill>
                  <a:srgbClr val="0000FF"/>
                </a:solidFill>
                <a:round/>
              </a:ln>
              <a:effectLst>
                <a:outerShdw blurRad="57150" dist="19050" dir="5400000" algn="ctr" rotWithShape="0">
                  <a:srgbClr val="000000">
                    <a:alpha val="63000"/>
                  </a:srgbClr>
                </a:outerShdw>
              </a:effectLst>
            </c:spPr>
          </c:marker>
          <c:trendline>
            <c:name>T3/2</c:name>
            <c:spPr>
              <a:ln w="57150" cap="rnd">
                <a:solidFill>
                  <a:srgbClr val="0000FF"/>
                </a:solidFill>
              </a:ln>
              <a:effectLst/>
            </c:spPr>
            <c:trendlineType val="poly"/>
            <c:order val="2"/>
            <c:dispRSqr val="0"/>
            <c:dispEq val="0"/>
          </c:trendline>
          <c:xVal>
            <c:numRef>
              <c:f>'5, 4 offres +30%, coût MO bas'!$B$4:$B$14</c:f>
              <c:numCache>
                <c:formatCode>General</c:formatCode>
                <c:ptCount val="11"/>
                <c:pt idx="0">
                  <c:v>100</c:v>
                </c:pt>
                <c:pt idx="1">
                  <c:v>105</c:v>
                </c:pt>
                <c:pt idx="2">
                  <c:v>110</c:v>
                </c:pt>
                <c:pt idx="3">
                  <c:v>130</c:v>
                </c:pt>
              </c:numCache>
            </c:numRef>
          </c:xVal>
          <c:yVal>
            <c:numRef>
              <c:f>'5, 4 offres +30%, coût MO bas'!$C$4:$C$14</c:f>
              <c:numCache>
                <c:formatCode>#,##0.00</c:formatCode>
                <c:ptCount val="11"/>
                <c:pt idx="0">
                  <c:v>5</c:v>
                </c:pt>
                <c:pt idx="1">
                  <c:v>4.6471432045168273</c:v>
                </c:pt>
                <c:pt idx="2">
                  <c:v>4.3339208602072361</c:v>
                </c:pt>
                <c:pt idx="3">
                  <c:v>3.3733000742578096</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1-CFE0-406D-8E6B-6598AAE0AB50}"/>
            </c:ext>
          </c:extLst>
        </c:ser>
        <c:ser>
          <c:idx val="1"/>
          <c:order val="1"/>
          <c:tx>
            <c:strRef>
              <c:f>'5, 4 offres +30%, coût MO bas'!$D$3</c:f>
              <c:strCache>
                <c:ptCount val="1"/>
                <c:pt idx="0">
                  <c:v>T2</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57150" cap="rnd">
                <a:solidFill>
                  <a:srgbClr val="FF0000"/>
                </a:solidFill>
                <a:round/>
              </a:ln>
              <a:effectLst>
                <a:outerShdw blurRad="57150" dist="19050" dir="5400000" algn="ctr" rotWithShape="0">
                  <a:srgbClr val="000000">
                    <a:alpha val="63000"/>
                  </a:srgbClr>
                </a:outerShdw>
              </a:effectLst>
            </c:spPr>
          </c:marker>
          <c:trendline>
            <c:name>T2</c:name>
            <c:spPr>
              <a:ln w="57150" cap="rnd">
                <a:solidFill>
                  <a:srgbClr val="FF0000"/>
                </a:solidFill>
              </a:ln>
              <a:effectLst/>
            </c:spPr>
            <c:trendlineType val="poly"/>
            <c:order val="2"/>
            <c:dispRSqr val="0"/>
            <c:dispEq val="0"/>
          </c:trendline>
          <c:xVal>
            <c:numRef>
              <c:f>'5, 4 offres +30%, coût MO bas'!$B$4:$B$14</c:f>
              <c:numCache>
                <c:formatCode>General</c:formatCode>
                <c:ptCount val="11"/>
                <c:pt idx="0">
                  <c:v>100</c:v>
                </c:pt>
                <c:pt idx="1">
                  <c:v>105</c:v>
                </c:pt>
                <c:pt idx="2">
                  <c:v>110</c:v>
                </c:pt>
                <c:pt idx="3">
                  <c:v>130</c:v>
                </c:pt>
              </c:numCache>
            </c:numRef>
          </c:xVal>
          <c:yVal>
            <c:numRef>
              <c:f>'5, 4 offres +30%, coût MO bas'!$D$4:$D$14</c:f>
              <c:numCache>
                <c:formatCode>#,##0.00</c:formatCode>
                <c:ptCount val="11"/>
                <c:pt idx="0">
                  <c:v>5</c:v>
                </c:pt>
                <c:pt idx="1">
                  <c:v>4.5351473922902494</c:v>
                </c:pt>
                <c:pt idx="2">
                  <c:v>4.1322314049586781</c:v>
                </c:pt>
                <c:pt idx="3">
                  <c:v>2.9585798816568047</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3-CFE0-406D-8E6B-6598AAE0AB50}"/>
            </c:ext>
          </c:extLst>
        </c:ser>
        <c:ser>
          <c:idx val="2"/>
          <c:order val="2"/>
          <c:tx>
            <c:strRef>
              <c:f>'5, 4 offres +30%, coût MO bas'!$E$3</c:f>
              <c:strCache>
                <c:ptCount val="1"/>
                <c:pt idx="0">
                  <c:v>T3</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57150" cap="rnd">
                <a:solidFill>
                  <a:srgbClr val="7030A0"/>
                </a:solidFill>
                <a:round/>
              </a:ln>
              <a:effectLst>
                <a:outerShdw blurRad="57150" dist="19050" dir="5400000" algn="ctr" rotWithShape="0">
                  <a:srgbClr val="000000">
                    <a:alpha val="63000"/>
                  </a:srgbClr>
                </a:outerShdw>
              </a:effectLst>
            </c:spPr>
          </c:marker>
          <c:trendline>
            <c:name>T3</c:name>
            <c:spPr>
              <a:ln w="57150" cap="rnd">
                <a:solidFill>
                  <a:srgbClr val="7030A0"/>
                </a:solidFill>
              </a:ln>
              <a:effectLst/>
            </c:spPr>
            <c:trendlineType val="poly"/>
            <c:order val="2"/>
            <c:dispRSqr val="0"/>
            <c:dispEq val="0"/>
          </c:trendline>
          <c:xVal>
            <c:numRef>
              <c:f>'5, 4 offres +30%, coût MO bas'!$B$4:$B$14</c:f>
              <c:numCache>
                <c:formatCode>General</c:formatCode>
                <c:ptCount val="11"/>
                <c:pt idx="0">
                  <c:v>100</c:v>
                </c:pt>
                <c:pt idx="1">
                  <c:v>105</c:v>
                </c:pt>
                <c:pt idx="2">
                  <c:v>110</c:v>
                </c:pt>
                <c:pt idx="3">
                  <c:v>130</c:v>
                </c:pt>
              </c:numCache>
            </c:numRef>
          </c:xVal>
          <c:yVal>
            <c:numRef>
              <c:f>'5, 4 offres +30%, coût MO bas'!$E$4:$E$14</c:f>
              <c:numCache>
                <c:formatCode>#,##0.00</c:formatCode>
                <c:ptCount val="11"/>
                <c:pt idx="0">
                  <c:v>5</c:v>
                </c:pt>
                <c:pt idx="1">
                  <c:v>4.3191879926573806</c:v>
                </c:pt>
                <c:pt idx="2">
                  <c:v>3.7565740045078888</c:v>
                </c:pt>
                <c:pt idx="3">
                  <c:v>2.2758306781975421</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5-CFE0-406D-8E6B-6598AAE0AB50}"/>
            </c:ext>
          </c:extLst>
        </c:ser>
        <c:ser>
          <c:idx val="3"/>
          <c:order val="3"/>
          <c:tx>
            <c:strRef>
              <c:f>'5, 4 offres +30%, coût MO bas'!$F$3</c:f>
              <c:strCache>
                <c:ptCount val="1"/>
                <c:pt idx="0">
                  <c:v>T200</c:v>
                </c:pt>
              </c:strCache>
            </c:strRef>
          </c:tx>
          <c:spPr>
            <a:ln w="57150" cap="rnd">
              <a:solidFill>
                <a:srgbClr val="FFFF00"/>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57150" cap="rnd">
                <a:solidFill>
                  <a:srgbClr val="FFFF00"/>
                </a:solidFill>
                <a:round/>
              </a:ln>
              <a:effectLst>
                <a:outerShdw blurRad="57150" dist="19050" dir="5400000" algn="ctr" rotWithShape="0">
                  <a:srgbClr val="000000">
                    <a:alpha val="63000"/>
                  </a:srgbClr>
                </a:outerShdw>
              </a:effectLst>
            </c:spPr>
          </c:marker>
          <c:xVal>
            <c:numRef>
              <c:f>'5, 4 offres +30%, coût MO bas'!$B$4:$B$14</c:f>
              <c:numCache>
                <c:formatCode>General</c:formatCode>
                <c:ptCount val="11"/>
                <c:pt idx="0">
                  <c:v>100</c:v>
                </c:pt>
                <c:pt idx="1">
                  <c:v>105</c:v>
                </c:pt>
                <c:pt idx="2">
                  <c:v>110</c:v>
                </c:pt>
                <c:pt idx="3">
                  <c:v>130</c:v>
                </c:pt>
              </c:numCache>
            </c:numRef>
          </c:xVal>
          <c:yVal>
            <c:numRef>
              <c:f>'5, 4 offres +30%, coût MO bas'!$F$4:$F$14</c:f>
              <c:numCache>
                <c:formatCode>#,##0.00</c:formatCode>
                <c:ptCount val="11"/>
                <c:pt idx="0">
                  <c:v>5</c:v>
                </c:pt>
                <c:pt idx="1">
                  <c:v>4.75</c:v>
                </c:pt>
                <c:pt idx="2">
                  <c:v>4.5</c:v>
                </c:pt>
                <c:pt idx="3">
                  <c:v>3.5</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6-CFE0-406D-8E6B-6598AAE0AB50}"/>
            </c:ext>
          </c:extLst>
        </c:ser>
        <c:ser>
          <c:idx val="4"/>
          <c:order val="4"/>
          <c:tx>
            <c:strRef>
              <c:f>'5, 4 offres +30%, coût MO bas'!$G$3</c:f>
              <c:strCache>
                <c:ptCount val="1"/>
                <c:pt idx="0">
                  <c:v>T300</c:v>
                </c:pt>
              </c:strCache>
            </c:strRef>
          </c:tx>
          <c:spPr>
            <a:ln w="57150" cap="rnd">
              <a:solidFill>
                <a:sysClr val="windowText" lastClr="000000"/>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57150" cap="rnd">
                <a:solidFill>
                  <a:sysClr val="windowText" lastClr="000000"/>
                </a:solidFill>
                <a:round/>
              </a:ln>
              <a:effectLst>
                <a:outerShdw blurRad="57150" dist="19050" dir="5400000" algn="ctr" rotWithShape="0">
                  <a:srgbClr val="000000">
                    <a:alpha val="63000"/>
                  </a:srgbClr>
                </a:outerShdw>
              </a:effectLst>
            </c:spPr>
          </c:marker>
          <c:xVal>
            <c:numRef>
              <c:f>'5, 4 offres +30%, coût MO bas'!$B$4:$B$14</c:f>
              <c:numCache>
                <c:formatCode>General</c:formatCode>
                <c:ptCount val="11"/>
                <c:pt idx="0">
                  <c:v>100</c:v>
                </c:pt>
                <c:pt idx="1">
                  <c:v>105</c:v>
                </c:pt>
                <c:pt idx="2">
                  <c:v>110</c:v>
                </c:pt>
                <c:pt idx="3">
                  <c:v>130</c:v>
                </c:pt>
              </c:numCache>
            </c:numRef>
          </c:xVal>
          <c:yVal>
            <c:numRef>
              <c:f>'5, 4 offres +30%, coût MO bas'!$G$4:$G$14</c:f>
              <c:numCache>
                <c:formatCode>#,##0.00</c:formatCode>
                <c:ptCount val="11"/>
                <c:pt idx="0">
                  <c:v>5</c:v>
                </c:pt>
                <c:pt idx="1">
                  <c:v>4.875</c:v>
                </c:pt>
                <c:pt idx="2">
                  <c:v>4.75</c:v>
                </c:pt>
                <c:pt idx="3">
                  <c:v>4.25</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7-CFE0-406D-8E6B-6598AAE0AB50}"/>
            </c:ext>
          </c:extLst>
        </c:ser>
        <c:ser>
          <c:idx val="5"/>
          <c:order val="5"/>
          <c:tx>
            <c:strRef>
              <c:f>'5, 4 offres +30%, coût MO bas'!$H$3</c:f>
              <c:strCache>
                <c:ptCount val="1"/>
                <c:pt idx="0">
                  <c:v>Tmoyenne</c:v>
                </c:pt>
              </c:strCache>
            </c:strRef>
          </c:tx>
          <c:spPr>
            <a:ln w="57150" cap="rnd">
              <a:solidFill>
                <a:srgbClr val="00B050"/>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57150" cap="rnd">
                <a:solidFill>
                  <a:srgbClr val="00B050"/>
                </a:solidFill>
                <a:round/>
              </a:ln>
              <a:effectLst>
                <a:outerShdw blurRad="57150" dist="19050" dir="5400000" algn="ctr" rotWithShape="0">
                  <a:srgbClr val="000000">
                    <a:alpha val="63000"/>
                  </a:srgbClr>
                </a:outerShdw>
              </a:effectLst>
            </c:spPr>
          </c:marker>
          <c:xVal>
            <c:numRef>
              <c:f>'5, 4 offres +30%, coût MO bas'!$B$4:$B$14</c:f>
              <c:numCache>
                <c:formatCode>General</c:formatCode>
                <c:ptCount val="11"/>
                <c:pt idx="0">
                  <c:v>100</c:v>
                </c:pt>
                <c:pt idx="1">
                  <c:v>105</c:v>
                </c:pt>
                <c:pt idx="2">
                  <c:v>110</c:v>
                </c:pt>
                <c:pt idx="3">
                  <c:v>130</c:v>
                </c:pt>
              </c:numCache>
            </c:numRef>
          </c:xVal>
          <c:yVal>
            <c:numRef>
              <c:f>'5, 4 offres +30%, coût MO bas'!$H$4:$H$14</c:f>
              <c:numCache>
                <c:formatCode>#,##0.00</c:formatCode>
                <c:ptCount val="11"/>
                <c:pt idx="0">
                  <c:v>5</c:v>
                </c:pt>
                <c:pt idx="1">
                  <c:v>4.9375</c:v>
                </c:pt>
                <c:pt idx="2">
                  <c:v>4.875</c:v>
                </c:pt>
                <c:pt idx="3">
                  <c:v>4.625</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8-CFE0-406D-8E6B-6598AAE0AB50}"/>
            </c:ext>
          </c:extLst>
        </c:ser>
        <c:dLbls>
          <c:showLegendKey val="0"/>
          <c:showVal val="0"/>
          <c:showCatName val="0"/>
          <c:showSerName val="0"/>
          <c:showPercent val="0"/>
          <c:showBubbleSize val="0"/>
        </c:dLbls>
        <c:axId val="261531136"/>
        <c:axId val="261533056"/>
      </c:scatterChart>
      <c:valAx>
        <c:axId val="261531136"/>
        <c:scaling>
          <c:orientation val="minMax"/>
          <c:max val="140"/>
          <c:min val="100"/>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61533056"/>
        <c:crosses val="autoZero"/>
        <c:crossBetween val="midCat"/>
        <c:majorUnit val="5"/>
      </c:valAx>
      <c:valAx>
        <c:axId val="261533056"/>
        <c:scaling>
          <c:orientation val="minMax"/>
          <c:max val="5"/>
        </c:scaling>
        <c:delete val="0"/>
        <c:axPos val="l"/>
        <c:majorGridlines>
          <c:spPr>
            <a:ln w="9525" cap="flat" cmpd="sng" algn="ctr">
              <a:solidFill>
                <a:schemeClr val="bg1">
                  <a:lumMod val="6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61531136"/>
        <c:crosses val="autoZero"/>
        <c:crossBetween val="midCat"/>
        <c:majorUnit val="0.5"/>
      </c:valAx>
      <c:spPr>
        <a:solidFill>
          <a:schemeClr val="accent3">
            <a:lumMod val="20000"/>
            <a:lumOff val="80000"/>
          </a:schemeClr>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929585566036882E-2"/>
          <c:y val="6.0642426098092665E-2"/>
          <c:w val="0.94485983951624186"/>
          <c:h val="0.54413057209665516"/>
        </c:manualLayout>
      </c:layout>
      <c:scatterChart>
        <c:scatterStyle val="smoothMarker"/>
        <c:varyColors val="0"/>
        <c:ser>
          <c:idx val="0"/>
          <c:order val="0"/>
          <c:tx>
            <c:strRef>
              <c:f>'6, 4 offres +30%, coût MO élevé'!$C$3</c:f>
              <c:strCache>
                <c:ptCount val="1"/>
                <c:pt idx="0">
                  <c:v>T1,5</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57150" cap="rnd">
                <a:solidFill>
                  <a:srgbClr val="0000FF"/>
                </a:solidFill>
                <a:round/>
              </a:ln>
              <a:effectLst>
                <a:outerShdw blurRad="57150" dist="19050" dir="5400000" algn="ctr" rotWithShape="0">
                  <a:srgbClr val="000000">
                    <a:alpha val="63000"/>
                  </a:srgbClr>
                </a:outerShdw>
              </a:effectLst>
            </c:spPr>
          </c:marker>
          <c:trendline>
            <c:name>T3/2</c:name>
            <c:spPr>
              <a:ln w="57150" cap="rnd">
                <a:solidFill>
                  <a:srgbClr val="0000FF"/>
                </a:solidFill>
              </a:ln>
              <a:effectLst/>
            </c:spPr>
            <c:trendlineType val="poly"/>
            <c:order val="2"/>
            <c:dispRSqr val="0"/>
            <c:dispEq val="0"/>
          </c:trendline>
          <c:xVal>
            <c:numRef>
              <c:f>'6, 4 offres +30%, coût MO élevé'!$B$4:$B$14</c:f>
              <c:numCache>
                <c:formatCode>General</c:formatCode>
                <c:ptCount val="11"/>
                <c:pt idx="0">
                  <c:v>100</c:v>
                </c:pt>
                <c:pt idx="1">
                  <c:v>102</c:v>
                </c:pt>
                <c:pt idx="2">
                  <c:v>110</c:v>
                </c:pt>
                <c:pt idx="3">
                  <c:v>130</c:v>
                </c:pt>
              </c:numCache>
            </c:numRef>
          </c:xVal>
          <c:yVal>
            <c:numRef>
              <c:f>'6, 4 offres +30%, coût MO élevé'!$C$4:$C$14</c:f>
              <c:numCache>
                <c:formatCode>#,##0.00</c:formatCode>
                <c:ptCount val="11"/>
                <c:pt idx="0">
                  <c:v>5</c:v>
                </c:pt>
                <c:pt idx="1">
                  <c:v>4.8536644263562509</c:v>
                </c:pt>
                <c:pt idx="2">
                  <c:v>4.3339208602072361</c:v>
                </c:pt>
                <c:pt idx="3">
                  <c:v>3.3733000742578096</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1-1B0F-4A3D-8D55-0EAB6CA504A5}"/>
            </c:ext>
          </c:extLst>
        </c:ser>
        <c:ser>
          <c:idx val="1"/>
          <c:order val="1"/>
          <c:tx>
            <c:strRef>
              <c:f>'6, 4 offres +30%, coût MO élevé'!$D$3</c:f>
              <c:strCache>
                <c:ptCount val="1"/>
                <c:pt idx="0">
                  <c:v>T2</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57150" cap="rnd">
                <a:solidFill>
                  <a:srgbClr val="FF0000"/>
                </a:solidFill>
                <a:round/>
              </a:ln>
              <a:effectLst>
                <a:outerShdw blurRad="57150" dist="19050" dir="5400000" algn="ctr" rotWithShape="0">
                  <a:srgbClr val="000000">
                    <a:alpha val="63000"/>
                  </a:srgbClr>
                </a:outerShdw>
              </a:effectLst>
            </c:spPr>
          </c:marker>
          <c:trendline>
            <c:name>T2</c:name>
            <c:spPr>
              <a:ln w="57150" cap="rnd">
                <a:solidFill>
                  <a:srgbClr val="FF0000"/>
                </a:solidFill>
              </a:ln>
              <a:effectLst/>
            </c:spPr>
            <c:trendlineType val="poly"/>
            <c:order val="2"/>
            <c:dispRSqr val="0"/>
            <c:dispEq val="0"/>
          </c:trendline>
          <c:xVal>
            <c:numRef>
              <c:f>'6, 4 offres +30%, coût MO élevé'!$B$4:$B$14</c:f>
              <c:numCache>
                <c:formatCode>General</c:formatCode>
                <c:ptCount val="11"/>
                <c:pt idx="0">
                  <c:v>100</c:v>
                </c:pt>
                <c:pt idx="1">
                  <c:v>102</c:v>
                </c:pt>
                <c:pt idx="2">
                  <c:v>110</c:v>
                </c:pt>
                <c:pt idx="3">
                  <c:v>130</c:v>
                </c:pt>
              </c:numCache>
            </c:numRef>
          </c:xVal>
          <c:yVal>
            <c:numRef>
              <c:f>'6, 4 offres +30%, coût MO élevé'!$D$4:$D$14</c:f>
              <c:numCache>
                <c:formatCode>#,##0.00</c:formatCode>
                <c:ptCount val="11"/>
                <c:pt idx="0">
                  <c:v>5</c:v>
                </c:pt>
                <c:pt idx="1">
                  <c:v>4.805843906189927</c:v>
                </c:pt>
                <c:pt idx="2">
                  <c:v>4.1322314049586781</c:v>
                </c:pt>
                <c:pt idx="3">
                  <c:v>2.9585798816568047</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3-1B0F-4A3D-8D55-0EAB6CA504A5}"/>
            </c:ext>
          </c:extLst>
        </c:ser>
        <c:ser>
          <c:idx val="2"/>
          <c:order val="2"/>
          <c:tx>
            <c:strRef>
              <c:f>'6, 4 offres +30%, coût MO élevé'!$E$3</c:f>
              <c:strCache>
                <c:ptCount val="1"/>
                <c:pt idx="0">
                  <c:v>T3</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57150" cap="rnd">
                <a:solidFill>
                  <a:srgbClr val="7030A0"/>
                </a:solidFill>
                <a:round/>
              </a:ln>
              <a:effectLst>
                <a:outerShdw blurRad="57150" dist="19050" dir="5400000" algn="ctr" rotWithShape="0">
                  <a:srgbClr val="000000">
                    <a:alpha val="63000"/>
                  </a:srgbClr>
                </a:outerShdw>
              </a:effectLst>
            </c:spPr>
          </c:marker>
          <c:trendline>
            <c:name>T3</c:name>
            <c:spPr>
              <a:ln w="57150" cap="rnd">
                <a:solidFill>
                  <a:srgbClr val="7030A0"/>
                </a:solidFill>
              </a:ln>
              <a:effectLst/>
            </c:spPr>
            <c:trendlineType val="poly"/>
            <c:order val="2"/>
            <c:dispRSqr val="0"/>
            <c:dispEq val="0"/>
          </c:trendline>
          <c:xVal>
            <c:numRef>
              <c:f>'6, 4 offres +30%, coût MO élevé'!$B$4:$B$14</c:f>
              <c:numCache>
                <c:formatCode>General</c:formatCode>
                <c:ptCount val="11"/>
                <c:pt idx="0">
                  <c:v>100</c:v>
                </c:pt>
                <c:pt idx="1">
                  <c:v>102</c:v>
                </c:pt>
                <c:pt idx="2">
                  <c:v>110</c:v>
                </c:pt>
                <c:pt idx="3">
                  <c:v>130</c:v>
                </c:pt>
              </c:numCache>
            </c:numRef>
          </c:xVal>
          <c:yVal>
            <c:numRef>
              <c:f>'6, 4 offres +30%, coût MO élevé'!$E$4:$E$14</c:f>
              <c:numCache>
                <c:formatCode>#,##0.00</c:formatCode>
                <c:ptCount val="11"/>
                <c:pt idx="0">
                  <c:v>5</c:v>
                </c:pt>
                <c:pt idx="1">
                  <c:v>4.7116116727352226</c:v>
                </c:pt>
                <c:pt idx="2">
                  <c:v>3.7565740045078888</c:v>
                </c:pt>
                <c:pt idx="3">
                  <c:v>2.2758306781975421</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5-1B0F-4A3D-8D55-0EAB6CA504A5}"/>
            </c:ext>
          </c:extLst>
        </c:ser>
        <c:ser>
          <c:idx val="3"/>
          <c:order val="3"/>
          <c:tx>
            <c:strRef>
              <c:f>'6, 4 offres +30%, coût MO élevé'!$F$3</c:f>
              <c:strCache>
                <c:ptCount val="1"/>
                <c:pt idx="0">
                  <c:v>T200</c:v>
                </c:pt>
              </c:strCache>
            </c:strRef>
          </c:tx>
          <c:spPr>
            <a:ln w="57150" cap="rnd">
              <a:solidFill>
                <a:srgbClr val="FFFF00"/>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57150" cap="rnd">
                <a:solidFill>
                  <a:srgbClr val="FFFF00"/>
                </a:solidFill>
                <a:round/>
              </a:ln>
              <a:effectLst>
                <a:outerShdw blurRad="57150" dist="19050" dir="5400000" algn="ctr" rotWithShape="0">
                  <a:srgbClr val="000000">
                    <a:alpha val="63000"/>
                  </a:srgbClr>
                </a:outerShdw>
              </a:effectLst>
            </c:spPr>
          </c:marker>
          <c:xVal>
            <c:numRef>
              <c:f>'6, 4 offres +30%, coût MO élevé'!$B$4:$B$14</c:f>
              <c:numCache>
                <c:formatCode>General</c:formatCode>
                <c:ptCount val="11"/>
                <c:pt idx="0">
                  <c:v>100</c:v>
                </c:pt>
                <c:pt idx="1">
                  <c:v>102</c:v>
                </c:pt>
                <c:pt idx="2">
                  <c:v>110</c:v>
                </c:pt>
                <c:pt idx="3">
                  <c:v>130</c:v>
                </c:pt>
              </c:numCache>
            </c:numRef>
          </c:xVal>
          <c:yVal>
            <c:numRef>
              <c:f>'6, 4 offres +30%, coût MO élevé'!$F$4:$F$14</c:f>
              <c:numCache>
                <c:formatCode>#,##0.00</c:formatCode>
                <c:ptCount val="11"/>
                <c:pt idx="0">
                  <c:v>5</c:v>
                </c:pt>
                <c:pt idx="1">
                  <c:v>4.9000000000000004</c:v>
                </c:pt>
                <c:pt idx="2">
                  <c:v>4.5</c:v>
                </c:pt>
                <c:pt idx="3">
                  <c:v>3.5</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6-1B0F-4A3D-8D55-0EAB6CA504A5}"/>
            </c:ext>
          </c:extLst>
        </c:ser>
        <c:ser>
          <c:idx val="4"/>
          <c:order val="4"/>
          <c:tx>
            <c:strRef>
              <c:f>'6, 4 offres +30%, coût MO élevé'!$G$3</c:f>
              <c:strCache>
                <c:ptCount val="1"/>
                <c:pt idx="0">
                  <c:v>T300</c:v>
                </c:pt>
              </c:strCache>
            </c:strRef>
          </c:tx>
          <c:spPr>
            <a:ln w="57150" cap="rnd">
              <a:solidFill>
                <a:sysClr val="windowText" lastClr="000000"/>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57150" cap="rnd">
                <a:solidFill>
                  <a:sysClr val="windowText" lastClr="000000"/>
                </a:solidFill>
                <a:round/>
              </a:ln>
              <a:effectLst>
                <a:outerShdw blurRad="57150" dist="19050" dir="5400000" algn="ctr" rotWithShape="0">
                  <a:srgbClr val="000000">
                    <a:alpha val="63000"/>
                  </a:srgbClr>
                </a:outerShdw>
              </a:effectLst>
            </c:spPr>
          </c:marker>
          <c:xVal>
            <c:numRef>
              <c:f>'6, 4 offres +30%, coût MO élevé'!$B$4:$B$14</c:f>
              <c:numCache>
                <c:formatCode>General</c:formatCode>
                <c:ptCount val="11"/>
                <c:pt idx="0">
                  <c:v>100</c:v>
                </c:pt>
                <c:pt idx="1">
                  <c:v>102</c:v>
                </c:pt>
                <c:pt idx="2">
                  <c:v>110</c:v>
                </c:pt>
                <c:pt idx="3">
                  <c:v>130</c:v>
                </c:pt>
              </c:numCache>
            </c:numRef>
          </c:xVal>
          <c:yVal>
            <c:numRef>
              <c:f>'6, 4 offres +30%, coût MO élevé'!$G$4:$G$14</c:f>
              <c:numCache>
                <c:formatCode>#,##0.00</c:formatCode>
                <c:ptCount val="11"/>
                <c:pt idx="0">
                  <c:v>5</c:v>
                </c:pt>
                <c:pt idx="1">
                  <c:v>4.95</c:v>
                </c:pt>
                <c:pt idx="2">
                  <c:v>4.75</c:v>
                </c:pt>
                <c:pt idx="3">
                  <c:v>4.25</c:v>
                </c:pt>
                <c:pt idx="4">
                  <c:v>0</c:v>
                </c:pt>
                <c:pt idx="5">
                  <c:v>0</c:v>
                </c:pt>
                <c:pt idx="7">
                  <c:v>0</c:v>
                </c:pt>
                <c:pt idx="8">
                  <c:v>0</c:v>
                </c:pt>
                <c:pt idx="9">
                  <c:v>0</c:v>
                </c:pt>
                <c:pt idx="10">
                  <c:v>0</c:v>
                </c:pt>
              </c:numCache>
            </c:numRef>
          </c:yVal>
          <c:smooth val="0"/>
          <c:extLst>
            <c:ext xmlns:c16="http://schemas.microsoft.com/office/drawing/2014/chart" uri="{C3380CC4-5D6E-409C-BE32-E72D297353CC}">
              <c16:uniqueId val="{00000007-1B0F-4A3D-8D55-0EAB6CA504A5}"/>
            </c:ext>
          </c:extLst>
        </c:ser>
        <c:ser>
          <c:idx val="5"/>
          <c:order val="5"/>
          <c:tx>
            <c:strRef>
              <c:f>'6, 4 offres +30%, coût MO élevé'!$H$3</c:f>
              <c:strCache>
                <c:ptCount val="1"/>
                <c:pt idx="0">
                  <c:v>Tmoyenne</c:v>
                </c:pt>
              </c:strCache>
            </c:strRef>
          </c:tx>
          <c:spPr>
            <a:ln w="57150" cap="rnd">
              <a:solidFill>
                <a:srgbClr val="00B050"/>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57150" cap="rnd">
                <a:solidFill>
                  <a:srgbClr val="00B050"/>
                </a:solidFill>
                <a:round/>
              </a:ln>
              <a:effectLst>
                <a:outerShdw blurRad="57150" dist="19050" dir="5400000" algn="ctr" rotWithShape="0">
                  <a:srgbClr val="000000">
                    <a:alpha val="63000"/>
                  </a:srgbClr>
                </a:outerShdw>
              </a:effectLst>
            </c:spPr>
          </c:marker>
          <c:xVal>
            <c:numRef>
              <c:f>'6, 4 offres +30%, coût MO élevé'!$B$4:$B$14</c:f>
              <c:numCache>
                <c:formatCode>General</c:formatCode>
                <c:ptCount val="11"/>
                <c:pt idx="0">
                  <c:v>100</c:v>
                </c:pt>
                <c:pt idx="1">
                  <c:v>102</c:v>
                </c:pt>
                <c:pt idx="2">
                  <c:v>110</c:v>
                </c:pt>
                <c:pt idx="3">
                  <c:v>130</c:v>
                </c:pt>
              </c:numCache>
            </c:numRef>
          </c:xVal>
          <c:yVal>
            <c:numRef>
              <c:f>'6, 4 offres +30%, coût MO élevé'!$H$4:$H$14</c:f>
              <c:numCache>
                <c:formatCode>#,##0.00</c:formatCode>
                <c:ptCount val="11"/>
                <c:pt idx="0">
                  <c:v>5</c:v>
                </c:pt>
                <c:pt idx="1">
                  <c:v>4.9866666666666664</c:v>
                </c:pt>
                <c:pt idx="2">
                  <c:v>4.9333333333333336</c:v>
                </c:pt>
                <c:pt idx="3">
                  <c:v>4.8</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8-1B0F-4A3D-8D55-0EAB6CA504A5}"/>
            </c:ext>
          </c:extLst>
        </c:ser>
        <c:dLbls>
          <c:showLegendKey val="0"/>
          <c:showVal val="0"/>
          <c:showCatName val="0"/>
          <c:showSerName val="0"/>
          <c:showPercent val="0"/>
          <c:showBubbleSize val="0"/>
        </c:dLbls>
        <c:axId val="261239168"/>
        <c:axId val="261241088"/>
      </c:scatterChart>
      <c:valAx>
        <c:axId val="261239168"/>
        <c:scaling>
          <c:orientation val="minMax"/>
          <c:max val="140"/>
          <c:min val="100"/>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61241088"/>
        <c:crosses val="autoZero"/>
        <c:crossBetween val="midCat"/>
        <c:majorUnit val="5"/>
      </c:valAx>
      <c:valAx>
        <c:axId val="261241088"/>
        <c:scaling>
          <c:orientation val="minMax"/>
          <c:max val="5"/>
        </c:scaling>
        <c:delete val="0"/>
        <c:axPos val="l"/>
        <c:majorGridlines>
          <c:spPr>
            <a:ln w="9525" cap="flat" cmpd="sng" algn="ctr">
              <a:solidFill>
                <a:schemeClr val="bg1">
                  <a:lumMod val="6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61239168"/>
        <c:crosses val="autoZero"/>
        <c:crossBetween val="midCat"/>
        <c:majorUnit val="0.5"/>
      </c:valAx>
      <c:spPr>
        <a:solidFill>
          <a:schemeClr val="accent3">
            <a:lumMod val="20000"/>
            <a:lumOff val="80000"/>
          </a:schemeClr>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oddFooter>&amp;C&amp;"-,Gras"&amp;72&amp;K0000FFSimulation 6
 &amp;60 4 offres recevables avec des écarts de prix jusqu'à 30% au-dessus du montant de l'offre la moins chère, mais avec un montant estimé par l'adjudicateur qui est 50% au-dessus de l'offre la moins chère</c:oddFooter>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929585566036882E-2"/>
          <c:y val="6.0642426098092665E-2"/>
          <c:w val="0.94485983951624186"/>
          <c:h val="0.54413057209665516"/>
        </c:manualLayout>
      </c:layout>
      <c:scatterChart>
        <c:scatterStyle val="smoothMarker"/>
        <c:varyColors val="0"/>
        <c:ser>
          <c:idx val="0"/>
          <c:order val="0"/>
          <c:tx>
            <c:strRef>
              <c:f>'7, 4 offres avec év. dumping'!$C$3</c:f>
              <c:strCache>
                <c:ptCount val="1"/>
                <c:pt idx="0">
                  <c:v>T1,5</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57150" cap="rnd">
                <a:solidFill>
                  <a:srgbClr val="0000FF"/>
                </a:solidFill>
                <a:round/>
              </a:ln>
              <a:effectLst>
                <a:outerShdw blurRad="57150" dist="19050" dir="5400000" algn="ctr" rotWithShape="0">
                  <a:srgbClr val="000000">
                    <a:alpha val="63000"/>
                  </a:srgbClr>
                </a:outerShdw>
              </a:effectLst>
            </c:spPr>
          </c:marker>
          <c:trendline>
            <c:name>T3/2</c:name>
            <c:spPr>
              <a:ln w="57150" cap="rnd">
                <a:solidFill>
                  <a:srgbClr val="0000FF"/>
                </a:solidFill>
              </a:ln>
              <a:effectLst/>
            </c:spPr>
            <c:trendlineType val="poly"/>
            <c:order val="2"/>
            <c:dispRSqr val="0"/>
            <c:dispEq val="0"/>
          </c:trendline>
          <c:xVal>
            <c:numRef>
              <c:f>'7, 4 offres avec év. dumping'!$B$4:$B$14</c:f>
              <c:numCache>
                <c:formatCode>General</c:formatCode>
                <c:ptCount val="11"/>
                <c:pt idx="0">
                  <c:v>100</c:v>
                </c:pt>
                <c:pt idx="1">
                  <c:v>170</c:v>
                </c:pt>
                <c:pt idx="2">
                  <c:v>185</c:v>
                </c:pt>
                <c:pt idx="3">
                  <c:v>200</c:v>
                </c:pt>
              </c:numCache>
            </c:numRef>
          </c:xVal>
          <c:yVal>
            <c:numRef>
              <c:f>'7, 4 offres avec év. dumping'!$C$4:$C$14</c:f>
              <c:numCache>
                <c:formatCode>#,##0.00</c:formatCode>
                <c:ptCount val="11"/>
                <c:pt idx="0">
                  <c:v>5</c:v>
                </c:pt>
                <c:pt idx="1">
                  <c:v>2.2557793789628549</c:v>
                </c:pt>
                <c:pt idx="2">
                  <c:v>1.9870665461994839</c:v>
                </c:pt>
                <c:pt idx="3">
                  <c:v>1.7677669529663718</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1-882A-44D9-9D2A-3D79EEEFD089}"/>
            </c:ext>
          </c:extLst>
        </c:ser>
        <c:ser>
          <c:idx val="1"/>
          <c:order val="1"/>
          <c:tx>
            <c:strRef>
              <c:f>'7, 4 offres avec év. dumping'!$D$3</c:f>
              <c:strCache>
                <c:ptCount val="1"/>
                <c:pt idx="0">
                  <c:v>T2</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60325" cap="rnd">
                <a:solidFill>
                  <a:srgbClr val="FF0000"/>
                </a:solidFill>
                <a:round/>
              </a:ln>
              <a:effectLst>
                <a:outerShdw blurRad="57150" dist="19050" dir="5400000" algn="ctr" rotWithShape="0">
                  <a:srgbClr val="000000">
                    <a:alpha val="63000"/>
                  </a:srgbClr>
                </a:outerShdw>
              </a:effectLst>
            </c:spPr>
          </c:marker>
          <c:trendline>
            <c:name>T2</c:name>
            <c:spPr>
              <a:ln w="57150" cap="rnd">
                <a:solidFill>
                  <a:srgbClr val="FF0000"/>
                </a:solidFill>
              </a:ln>
              <a:effectLst/>
            </c:spPr>
            <c:trendlineType val="poly"/>
            <c:order val="2"/>
            <c:dispRSqr val="0"/>
            <c:dispEq val="0"/>
          </c:trendline>
          <c:xVal>
            <c:numRef>
              <c:f>'7, 4 offres avec év. dumping'!$B$4:$B$14</c:f>
              <c:numCache>
                <c:formatCode>General</c:formatCode>
                <c:ptCount val="11"/>
                <c:pt idx="0">
                  <c:v>100</c:v>
                </c:pt>
                <c:pt idx="1">
                  <c:v>170</c:v>
                </c:pt>
                <c:pt idx="2">
                  <c:v>185</c:v>
                </c:pt>
                <c:pt idx="3">
                  <c:v>200</c:v>
                </c:pt>
              </c:numCache>
            </c:numRef>
          </c:xVal>
          <c:yVal>
            <c:numRef>
              <c:f>'7, 4 offres avec év. dumping'!$D$4:$D$14</c:f>
              <c:numCache>
                <c:formatCode>#,##0.00</c:formatCode>
                <c:ptCount val="11"/>
                <c:pt idx="0">
                  <c:v>5</c:v>
                </c:pt>
                <c:pt idx="1">
                  <c:v>1.7301038062283736</c:v>
                </c:pt>
                <c:pt idx="2">
                  <c:v>1.4609203798392987</c:v>
                </c:pt>
                <c:pt idx="3">
                  <c:v>1.25</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3-882A-44D9-9D2A-3D79EEEFD089}"/>
            </c:ext>
          </c:extLst>
        </c:ser>
        <c:ser>
          <c:idx val="2"/>
          <c:order val="2"/>
          <c:tx>
            <c:strRef>
              <c:f>'7, 4 offres avec év. dumping'!$E$3</c:f>
              <c:strCache>
                <c:ptCount val="1"/>
                <c:pt idx="0">
                  <c:v>T3</c:v>
                </c:pt>
              </c:strCache>
            </c:strRef>
          </c:tx>
          <c:spPr>
            <a:ln w="5715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57150" cap="rnd">
                <a:solidFill>
                  <a:srgbClr val="7030A0"/>
                </a:solidFill>
                <a:round/>
              </a:ln>
              <a:effectLst>
                <a:outerShdw blurRad="57150" dist="19050" dir="5400000" algn="ctr" rotWithShape="0">
                  <a:srgbClr val="000000">
                    <a:alpha val="63000"/>
                  </a:srgbClr>
                </a:outerShdw>
              </a:effectLst>
            </c:spPr>
          </c:marker>
          <c:trendline>
            <c:name>T3</c:name>
            <c:spPr>
              <a:ln w="57150" cap="rnd">
                <a:solidFill>
                  <a:srgbClr val="7030A0"/>
                </a:solidFill>
              </a:ln>
              <a:effectLst/>
            </c:spPr>
            <c:trendlineType val="poly"/>
            <c:order val="2"/>
            <c:dispRSqr val="0"/>
            <c:dispEq val="0"/>
          </c:trendline>
          <c:xVal>
            <c:numRef>
              <c:f>'7, 4 offres avec év. dumping'!$B$4:$B$14</c:f>
              <c:numCache>
                <c:formatCode>General</c:formatCode>
                <c:ptCount val="11"/>
                <c:pt idx="0">
                  <c:v>100</c:v>
                </c:pt>
                <c:pt idx="1">
                  <c:v>170</c:v>
                </c:pt>
                <c:pt idx="2">
                  <c:v>185</c:v>
                </c:pt>
                <c:pt idx="3">
                  <c:v>200</c:v>
                </c:pt>
              </c:numCache>
            </c:numRef>
          </c:xVal>
          <c:yVal>
            <c:numRef>
              <c:f>'7, 4 offres avec év. dumping'!$E$4:$E$14</c:f>
              <c:numCache>
                <c:formatCode>#,##0.00</c:formatCode>
                <c:ptCount val="11"/>
                <c:pt idx="0">
                  <c:v>5</c:v>
                </c:pt>
                <c:pt idx="1">
                  <c:v>1.0177081213108079</c:v>
                </c:pt>
                <c:pt idx="2">
                  <c:v>0.78968669180502626</c:v>
                </c:pt>
                <c:pt idx="3">
                  <c:v>0.625</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5-882A-44D9-9D2A-3D79EEEFD089}"/>
            </c:ext>
          </c:extLst>
        </c:ser>
        <c:ser>
          <c:idx val="3"/>
          <c:order val="3"/>
          <c:tx>
            <c:strRef>
              <c:f>'7, 4 offres avec év. dumping'!$F$3</c:f>
              <c:strCache>
                <c:ptCount val="1"/>
                <c:pt idx="0">
                  <c:v>T200</c:v>
                </c:pt>
              </c:strCache>
            </c:strRef>
          </c:tx>
          <c:spPr>
            <a:ln w="57150" cap="rnd">
              <a:solidFill>
                <a:srgbClr val="FFFF00"/>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57150" cap="rnd">
                <a:solidFill>
                  <a:srgbClr val="FFFF00"/>
                </a:solidFill>
                <a:round/>
              </a:ln>
              <a:effectLst>
                <a:outerShdw blurRad="57150" dist="19050" dir="5400000" algn="ctr" rotWithShape="0">
                  <a:srgbClr val="000000">
                    <a:alpha val="63000"/>
                  </a:srgbClr>
                </a:outerShdw>
              </a:effectLst>
            </c:spPr>
          </c:marker>
          <c:xVal>
            <c:numRef>
              <c:f>'7, 4 offres avec év. dumping'!$B$4:$B$14</c:f>
              <c:numCache>
                <c:formatCode>General</c:formatCode>
                <c:ptCount val="11"/>
                <c:pt idx="0">
                  <c:v>100</c:v>
                </c:pt>
                <c:pt idx="1">
                  <c:v>170</c:v>
                </c:pt>
                <c:pt idx="2">
                  <c:v>185</c:v>
                </c:pt>
                <c:pt idx="3">
                  <c:v>200</c:v>
                </c:pt>
              </c:numCache>
            </c:numRef>
          </c:xVal>
          <c:yVal>
            <c:numRef>
              <c:f>'7, 4 offres avec év. dumping'!$F$4:$F$14</c:f>
              <c:numCache>
                <c:formatCode>#,##0.00</c:formatCode>
                <c:ptCount val="11"/>
                <c:pt idx="0">
                  <c:v>5</c:v>
                </c:pt>
                <c:pt idx="1">
                  <c:v>1.5</c:v>
                </c:pt>
                <c:pt idx="2">
                  <c:v>0.75</c:v>
                </c:pt>
                <c:pt idx="3">
                  <c:v>0</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6-882A-44D9-9D2A-3D79EEEFD089}"/>
            </c:ext>
          </c:extLst>
        </c:ser>
        <c:ser>
          <c:idx val="4"/>
          <c:order val="4"/>
          <c:tx>
            <c:strRef>
              <c:f>'7, 4 offres avec év. dumping'!$G$3</c:f>
              <c:strCache>
                <c:ptCount val="1"/>
                <c:pt idx="0">
                  <c:v>T300</c:v>
                </c:pt>
              </c:strCache>
            </c:strRef>
          </c:tx>
          <c:spPr>
            <a:ln w="57150" cap="rnd">
              <a:solidFill>
                <a:sysClr val="windowText" lastClr="000000"/>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57150" cap="rnd">
                <a:solidFill>
                  <a:sysClr val="windowText" lastClr="000000"/>
                </a:solidFill>
                <a:round/>
              </a:ln>
              <a:effectLst>
                <a:outerShdw blurRad="57150" dist="19050" dir="5400000" algn="ctr" rotWithShape="0">
                  <a:srgbClr val="000000">
                    <a:alpha val="63000"/>
                  </a:srgbClr>
                </a:outerShdw>
              </a:effectLst>
            </c:spPr>
          </c:marker>
          <c:xVal>
            <c:numRef>
              <c:f>'7, 4 offres avec év. dumping'!$B$4:$B$14</c:f>
              <c:numCache>
                <c:formatCode>General</c:formatCode>
                <c:ptCount val="11"/>
                <c:pt idx="0">
                  <c:v>100</c:v>
                </c:pt>
                <c:pt idx="1">
                  <c:v>170</c:v>
                </c:pt>
                <c:pt idx="2">
                  <c:v>185</c:v>
                </c:pt>
                <c:pt idx="3">
                  <c:v>200</c:v>
                </c:pt>
              </c:numCache>
            </c:numRef>
          </c:xVal>
          <c:yVal>
            <c:numRef>
              <c:f>'7, 4 offres avec év. dumping'!$G$4:$G$14</c:f>
              <c:numCache>
                <c:formatCode>#,##0.00</c:formatCode>
                <c:ptCount val="11"/>
                <c:pt idx="0">
                  <c:v>5</c:v>
                </c:pt>
                <c:pt idx="1">
                  <c:v>3.25</c:v>
                </c:pt>
                <c:pt idx="2">
                  <c:v>2.875</c:v>
                </c:pt>
                <c:pt idx="3">
                  <c:v>2.5</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7-882A-44D9-9D2A-3D79EEEFD089}"/>
            </c:ext>
          </c:extLst>
        </c:ser>
        <c:ser>
          <c:idx val="5"/>
          <c:order val="5"/>
          <c:tx>
            <c:strRef>
              <c:f>'7, 4 offres avec év. dumping'!$H$3</c:f>
              <c:strCache>
                <c:ptCount val="1"/>
                <c:pt idx="0">
                  <c:v>Tmoyenne</c:v>
                </c:pt>
              </c:strCache>
            </c:strRef>
          </c:tx>
          <c:spPr>
            <a:ln w="57150" cap="rnd">
              <a:solidFill>
                <a:srgbClr val="00B050"/>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57150" cap="rnd">
                <a:solidFill>
                  <a:srgbClr val="00B050"/>
                </a:solidFill>
                <a:round/>
              </a:ln>
              <a:effectLst>
                <a:outerShdw blurRad="57150" dist="19050" dir="5400000" algn="ctr" rotWithShape="0">
                  <a:srgbClr val="000000">
                    <a:alpha val="63000"/>
                  </a:srgbClr>
                </a:outerShdw>
              </a:effectLst>
            </c:spPr>
          </c:marker>
          <c:xVal>
            <c:numRef>
              <c:f>'7, 4 offres avec év. dumping'!$B$4:$B$14</c:f>
              <c:numCache>
                <c:formatCode>General</c:formatCode>
                <c:ptCount val="11"/>
                <c:pt idx="0">
                  <c:v>100</c:v>
                </c:pt>
                <c:pt idx="1">
                  <c:v>170</c:v>
                </c:pt>
                <c:pt idx="2">
                  <c:v>185</c:v>
                </c:pt>
                <c:pt idx="3">
                  <c:v>200</c:v>
                </c:pt>
              </c:numCache>
            </c:numRef>
          </c:xVal>
          <c:yVal>
            <c:numRef>
              <c:f>'7, 4 offres avec év. dumping'!$H$4:$H$14</c:f>
              <c:numCache>
                <c:formatCode>#,##0.00</c:formatCode>
                <c:ptCount val="11"/>
                <c:pt idx="0">
                  <c:v>5</c:v>
                </c:pt>
                <c:pt idx="1">
                  <c:v>4.5882352941176467</c:v>
                </c:pt>
                <c:pt idx="2">
                  <c:v>4.5</c:v>
                </c:pt>
                <c:pt idx="3">
                  <c:v>4.4117647058823533</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8-882A-44D9-9D2A-3D79EEEFD089}"/>
            </c:ext>
          </c:extLst>
        </c:ser>
        <c:dLbls>
          <c:showLegendKey val="0"/>
          <c:showVal val="0"/>
          <c:showCatName val="0"/>
          <c:showSerName val="0"/>
          <c:showPercent val="0"/>
          <c:showBubbleSize val="0"/>
        </c:dLbls>
        <c:axId val="261352064"/>
        <c:axId val="261382912"/>
      </c:scatterChart>
      <c:valAx>
        <c:axId val="261352064"/>
        <c:scaling>
          <c:orientation val="minMax"/>
          <c:max val="220"/>
          <c:min val="100"/>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61382912"/>
        <c:crosses val="autoZero"/>
        <c:crossBetween val="midCat"/>
        <c:majorUnit val="10"/>
      </c:valAx>
      <c:valAx>
        <c:axId val="261382912"/>
        <c:scaling>
          <c:orientation val="minMax"/>
          <c:max val="5"/>
        </c:scaling>
        <c:delete val="0"/>
        <c:axPos val="l"/>
        <c:majorGridlines>
          <c:spPr>
            <a:ln w="9525" cap="flat" cmpd="sng" algn="ctr">
              <a:solidFill>
                <a:schemeClr val="bg1">
                  <a:lumMod val="6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fr-FR"/>
          </a:p>
        </c:txPr>
        <c:crossAx val="261352064"/>
        <c:crosses val="autoZero"/>
        <c:crossBetween val="midCat"/>
        <c:majorUnit val="0.5"/>
      </c:valAx>
      <c:spPr>
        <a:solidFill>
          <a:schemeClr val="accent3">
            <a:lumMod val="20000"/>
            <a:lumOff val="80000"/>
          </a:schemeClr>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151411</xdr:colOff>
      <xdr:row>21</xdr:row>
      <xdr:rowOff>163182</xdr:rowOff>
    </xdr:from>
    <xdr:to>
      <xdr:col>7</xdr:col>
      <xdr:colOff>2729346</xdr:colOff>
      <xdr:row>108</xdr:row>
      <xdr:rowOff>57150</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64325</xdr:rowOff>
    </xdr:from>
    <xdr:to>
      <xdr:col>8</xdr:col>
      <xdr:colOff>124691</xdr:colOff>
      <xdr:row>20</xdr:row>
      <xdr:rowOff>13854</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0" y="9292145"/>
          <a:ext cx="21407351" cy="1785949"/>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0.75214</cdr:x>
      <cdr:y>0.06625</cdr:y>
    </cdr:from>
    <cdr:to>
      <cdr:x>0.89771</cdr:x>
      <cdr:y>0.10844</cdr:y>
    </cdr:to>
    <cdr:sp macro="" textlink="">
      <cdr:nvSpPr>
        <cdr:cNvPr id="2" name="ZoneTexte 1"/>
        <cdr:cNvSpPr txBox="1"/>
      </cdr:nvSpPr>
      <cdr:spPr>
        <a:xfrm xmlns:a="http://schemas.openxmlformats.org/drawingml/2006/main">
          <a:off x="15865980" y="1090907"/>
          <a:ext cx="3070709" cy="6947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moyenne</a:t>
          </a:r>
        </a:p>
      </cdr:txBody>
    </cdr:sp>
  </cdr:relSizeAnchor>
  <cdr:relSizeAnchor xmlns:cdr="http://schemas.openxmlformats.org/drawingml/2006/chartDrawing">
    <cdr:from>
      <cdr:x>0.75196</cdr:x>
      <cdr:y>0.11183</cdr:y>
    </cdr:from>
    <cdr:to>
      <cdr:x>0.81733</cdr:x>
      <cdr:y>0.16246</cdr:y>
    </cdr:to>
    <cdr:sp macro="" textlink="">
      <cdr:nvSpPr>
        <cdr:cNvPr id="3" name="ZoneTexte 1"/>
        <cdr:cNvSpPr txBox="1"/>
      </cdr:nvSpPr>
      <cdr:spPr>
        <a:xfrm xmlns:a="http://schemas.openxmlformats.org/drawingml/2006/main">
          <a:off x="15862198" y="1841502"/>
          <a:ext cx="1379041" cy="8337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300</a:t>
          </a:r>
        </a:p>
      </cdr:txBody>
    </cdr:sp>
  </cdr:relSizeAnchor>
  <cdr:relSizeAnchor xmlns:cdr="http://schemas.openxmlformats.org/drawingml/2006/chartDrawing">
    <cdr:from>
      <cdr:x>0.75411</cdr:x>
      <cdr:y>0.22462</cdr:y>
    </cdr:from>
    <cdr:to>
      <cdr:x>0.82039</cdr:x>
      <cdr:y>0.26681</cdr:y>
    </cdr:to>
    <cdr:sp macro="" textlink="">
      <cdr:nvSpPr>
        <cdr:cNvPr id="4" name="ZoneTexte 1"/>
        <cdr:cNvSpPr txBox="1"/>
      </cdr:nvSpPr>
      <cdr:spPr>
        <a:xfrm xmlns:a="http://schemas.openxmlformats.org/drawingml/2006/main">
          <a:off x="16704900" y="3698882"/>
          <a:ext cx="1468222" cy="6947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1,5</a:t>
          </a:r>
        </a:p>
      </cdr:txBody>
    </cdr:sp>
  </cdr:relSizeAnchor>
  <cdr:relSizeAnchor xmlns:cdr="http://schemas.openxmlformats.org/drawingml/2006/chartDrawing">
    <cdr:from>
      <cdr:x>0.75626</cdr:x>
      <cdr:y>0.1766</cdr:y>
    </cdr:from>
    <cdr:to>
      <cdr:x>0.82705</cdr:x>
      <cdr:y>0.22839</cdr:y>
    </cdr:to>
    <cdr:sp macro="" textlink="">
      <cdr:nvSpPr>
        <cdr:cNvPr id="5" name="ZoneTexte 1"/>
        <cdr:cNvSpPr txBox="1"/>
      </cdr:nvSpPr>
      <cdr:spPr>
        <a:xfrm xmlns:a="http://schemas.openxmlformats.org/drawingml/2006/main">
          <a:off x="16752525" y="2908212"/>
          <a:ext cx="1568127" cy="852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200</a:t>
          </a:r>
        </a:p>
      </cdr:txBody>
    </cdr:sp>
  </cdr:relSizeAnchor>
  <cdr:relSizeAnchor xmlns:cdr="http://schemas.openxmlformats.org/drawingml/2006/chartDrawing">
    <cdr:from>
      <cdr:x>0.75202</cdr:x>
      <cdr:y>0.25736</cdr:y>
    </cdr:from>
    <cdr:to>
      <cdr:x>0.80017</cdr:x>
      <cdr:y>0.29955</cdr:y>
    </cdr:to>
    <cdr:sp macro="" textlink="">
      <cdr:nvSpPr>
        <cdr:cNvPr id="6" name="ZoneTexte 1"/>
        <cdr:cNvSpPr txBox="1"/>
      </cdr:nvSpPr>
      <cdr:spPr>
        <a:xfrm xmlns:a="http://schemas.openxmlformats.org/drawingml/2006/main">
          <a:off x="15863448" y="4238080"/>
          <a:ext cx="1015841" cy="6947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2</a:t>
          </a:r>
        </a:p>
      </cdr:txBody>
    </cdr:sp>
  </cdr:relSizeAnchor>
  <cdr:relSizeAnchor xmlns:cdr="http://schemas.openxmlformats.org/drawingml/2006/chartDrawing">
    <cdr:from>
      <cdr:x>0.75286</cdr:x>
      <cdr:y>0.32931</cdr:y>
    </cdr:from>
    <cdr:to>
      <cdr:x>0.80799</cdr:x>
      <cdr:y>0.3715</cdr:y>
    </cdr:to>
    <cdr:sp macro="" textlink="">
      <cdr:nvSpPr>
        <cdr:cNvPr id="7" name="ZoneTexte 1"/>
        <cdr:cNvSpPr txBox="1"/>
      </cdr:nvSpPr>
      <cdr:spPr>
        <a:xfrm xmlns:a="http://schemas.openxmlformats.org/drawingml/2006/main">
          <a:off x="15881248" y="5422847"/>
          <a:ext cx="1162942" cy="6947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3</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151411</xdr:colOff>
      <xdr:row>21</xdr:row>
      <xdr:rowOff>106032</xdr:rowOff>
    </xdr:from>
    <xdr:to>
      <xdr:col>7</xdr:col>
      <xdr:colOff>2729346</xdr:colOff>
      <xdr:row>108</xdr:row>
      <xdr:rowOff>0</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64325</xdr:rowOff>
    </xdr:from>
    <xdr:to>
      <xdr:col>8</xdr:col>
      <xdr:colOff>124691</xdr:colOff>
      <xdr:row>20</xdr:row>
      <xdr:rowOff>13854</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0" y="8834945"/>
          <a:ext cx="21407351" cy="1877389"/>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12.xml><?xml version="1.0" encoding="utf-8"?>
<c:userShapes xmlns:c="http://schemas.openxmlformats.org/drawingml/2006/chart">
  <cdr:relSizeAnchor xmlns:cdr="http://schemas.openxmlformats.org/drawingml/2006/chartDrawing">
    <cdr:from>
      <cdr:x>0.75557</cdr:x>
      <cdr:y>0.05283</cdr:y>
    </cdr:from>
    <cdr:to>
      <cdr:x>0.90114</cdr:x>
      <cdr:y>0.09502</cdr:y>
    </cdr:to>
    <cdr:sp macro="" textlink="">
      <cdr:nvSpPr>
        <cdr:cNvPr id="8" name="ZoneTexte 1"/>
        <cdr:cNvSpPr txBox="1"/>
      </cdr:nvSpPr>
      <cdr:spPr>
        <a:xfrm xmlns:a="http://schemas.openxmlformats.org/drawingml/2006/main">
          <a:off x="15938500" y="869950"/>
          <a:ext cx="3070709" cy="6947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moyenne</a:t>
          </a:r>
        </a:p>
      </cdr:txBody>
    </cdr:sp>
  </cdr:relSizeAnchor>
  <cdr:relSizeAnchor xmlns:cdr="http://schemas.openxmlformats.org/drawingml/2006/chartDrawing">
    <cdr:from>
      <cdr:x>0.75467</cdr:x>
      <cdr:y>0.11183</cdr:y>
    </cdr:from>
    <cdr:to>
      <cdr:x>0.82005</cdr:x>
      <cdr:y>0.16246</cdr:y>
    </cdr:to>
    <cdr:sp macro="" textlink="">
      <cdr:nvSpPr>
        <cdr:cNvPr id="9" name="ZoneTexte 1"/>
        <cdr:cNvSpPr txBox="1"/>
      </cdr:nvSpPr>
      <cdr:spPr>
        <a:xfrm xmlns:a="http://schemas.openxmlformats.org/drawingml/2006/main">
          <a:off x="15919450" y="1841500"/>
          <a:ext cx="1379041" cy="8337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300</a:t>
          </a:r>
        </a:p>
      </cdr:txBody>
    </cdr:sp>
  </cdr:relSizeAnchor>
  <cdr:relSizeAnchor xmlns:cdr="http://schemas.openxmlformats.org/drawingml/2006/chartDrawing">
    <cdr:from>
      <cdr:x>0.75754</cdr:x>
      <cdr:y>0.21999</cdr:y>
    </cdr:from>
    <cdr:to>
      <cdr:x>0.82382</cdr:x>
      <cdr:y>0.26218</cdr:y>
    </cdr:to>
    <cdr:sp macro="" textlink="">
      <cdr:nvSpPr>
        <cdr:cNvPr id="10" name="ZoneTexte 1"/>
        <cdr:cNvSpPr txBox="1"/>
      </cdr:nvSpPr>
      <cdr:spPr>
        <a:xfrm xmlns:a="http://schemas.openxmlformats.org/drawingml/2006/main">
          <a:off x="16780806" y="3622734"/>
          <a:ext cx="1468222" cy="6947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1,5</a:t>
          </a:r>
        </a:p>
      </cdr:txBody>
    </cdr:sp>
  </cdr:relSizeAnchor>
  <cdr:relSizeAnchor xmlns:cdr="http://schemas.openxmlformats.org/drawingml/2006/chartDrawing">
    <cdr:from>
      <cdr:x>0.75467</cdr:x>
      <cdr:y>0.17141</cdr:y>
    </cdr:from>
    <cdr:to>
      <cdr:x>0.82546</cdr:x>
      <cdr:y>0.22319</cdr:y>
    </cdr:to>
    <cdr:sp macro="" textlink="">
      <cdr:nvSpPr>
        <cdr:cNvPr id="11" name="ZoneTexte 1"/>
        <cdr:cNvSpPr txBox="1"/>
      </cdr:nvSpPr>
      <cdr:spPr>
        <a:xfrm xmlns:a="http://schemas.openxmlformats.org/drawingml/2006/main">
          <a:off x="16717306" y="2822644"/>
          <a:ext cx="1568127" cy="852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200</a:t>
          </a:r>
        </a:p>
      </cdr:txBody>
    </cdr:sp>
  </cdr:relSizeAnchor>
  <cdr:relSizeAnchor xmlns:cdr="http://schemas.openxmlformats.org/drawingml/2006/chartDrawing">
    <cdr:from>
      <cdr:x>0.75467</cdr:x>
      <cdr:y>0.25874</cdr:y>
    </cdr:from>
    <cdr:to>
      <cdr:x>0.80283</cdr:x>
      <cdr:y>0.30093</cdr:y>
    </cdr:to>
    <cdr:sp macro="" textlink="">
      <cdr:nvSpPr>
        <cdr:cNvPr id="12" name="ZoneTexte 1"/>
        <cdr:cNvSpPr txBox="1"/>
      </cdr:nvSpPr>
      <cdr:spPr>
        <a:xfrm xmlns:a="http://schemas.openxmlformats.org/drawingml/2006/main">
          <a:off x="15919450" y="4260850"/>
          <a:ext cx="1015841" cy="6947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2</a:t>
          </a:r>
        </a:p>
      </cdr:txBody>
    </cdr:sp>
  </cdr:relSizeAnchor>
  <cdr:relSizeAnchor xmlns:cdr="http://schemas.openxmlformats.org/drawingml/2006/chartDrawing">
    <cdr:from>
      <cdr:x>0.75467</cdr:x>
      <cdr:y>0.33162</cdr:y>
    </cdr:from>
    <cdr:to>
      <cdr:x>0.8098</cdr:x>
      <cdr:y>0.37381</cdr:y>
    </cdr:to>
    <cdr:sp macro="" textlink="">
      <cdr:nvSpPr>
        <cdr:cNvPr id="13" name="ZoneTexte 1"/>
        <cdr:cNvSpPr txBox="1"/>
      </cdr:nvSpPr>
      <cdr:spPr>
        <a:xfrm xmlns:a="http://schemas.openxmlformats.org/drawingml/2006/main">
          <a:off x="15919450" y="5461000"/>
          <a:ext cx="1162942" cy="6947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3</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151411</xdr:colOff>
      <xdr:row>21</xdr:row>
      <xdr:rowOff>106032</xdr:rowOff>
    </xdr:from>
    <xdr:to>
      <xdr:col>7</xdr:col>
      <xdr:colOff>2729346</xdr:colOff>
      <xdr:row>108</xdr:row>
      <xdr:rowOff>0</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64325</xdr:rowOff>
    </xdr:from>
    <xdr:to>
      <xdr:col>8</xdr:col>
      <xdr:colOff>124691</xdr:colOff>
      <xdr:row>20</xdr:row>
      <xdr:rowOff>13854</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0" y="8834945"/>
          <a:ext cx="21407351" cy="1694509"/>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6</xdr:col>
      <xdr:colOff>990600</xdr:colOff>
      <xdr:row>63</xdr:row>
      <xdr:rowOff>133350</xdr:rowOff>
    </xdr:from>
    <xdr:to>
      <xdr:col>6</xdr:col>
      <xdr:colOff>2153542</xdr:colOff>
      <xdr:row>67</xdr:row>
      <xdr:rowOff>66112</xdr:rowOff>
    </xdr:to>
    <xdr:sp macro="" textlink="">
      <xdr:nvSpPr>
        <xdr:cNvPr id="4" name="ZoneTexte 1">
          <a:extLst>
            <a:ext uri="{FF2B5EF4-FFF2-40B4-BE49-F238E27FC236}">
              <a16:creationId xmlns:a16="http://schemas.microsoft.com/office/drawing/2014/main" id="{00000000-0008-0000-0600-000004000000}"/>
            </a:ext>
          </a:extLst>
        </xdr:cNvPr>
        <xdr:cNvSpPr txBox="1"/>
      </xdr:nvSpPr>
      <xdr:spPr>
        <a:xfrm>
          <a:off x="16706850" y="18688050"/>
          <a:ext cx="1162942" cy="69476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4800" b="1"/>
            <a:t>T</a:t>
          </a:r>
          <a:r>
            <a:rPr lang="en-US" sz="4800" b="1" baseline="30000"/>
            <a:t>3</a:t>
          </a:r>
        </a:p>
      </xdr:txBody>
    </xdr:sp>
    <xdr:clientData/>
  </xdr:twoCellAnchor>
  <xdr:twoCellAnchor>
    <xdr:from>
      <xdr:col>4</xdr:col>
      <xdr:colOff>2644775</xdr:colOff>
      <xdr:row>49</xdr:row>
      <xdr:rowOff>53975</xdr:rowOff>
    </xdr:from>
    <xdr:to>
      <xdr:col>5</xdr:col>
      <xdr:colOff>1007367</xdr:colOff>
      <xdr:row>52</xdr:row>
      <xdr:rowOff>177237</xdr:rowOff>
    </xdr:to>
    <xdr:sp macro="" textlink="">
      <xdr:nvSpPr>
        <xdr:cNvPr id="5" name="ZoneTexte 1">
          <a:extLst>
            <a:ext uri="{FF2B5EF4-FFF2-40B4-BE49-F238E27FC236}">
              <a16:creationId xmlns:a16="http://schemas.microsoft.com/office/drawing/2014/main" id="{00000000-0008-0000-0600-000005000000}"/>
            </a:ext>
          </a:extLst>
        </xdr:cNvPr>
        <xdr:cNvSpPr txBox="1"/>
      </xdr:nvSpPr>
      <xdr:spPr>
        <a:xfrm>
          <a:off x="13646150" y="16357600"/>
          <a:ext cx="1220092" cy="69476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4800" b="1"/>
            <a:t>T</a:t>
          </a:r>
          <a:r>
            <a:rPr lang="en-US" sz="4800" b="1" baseline="30000"/>
            <a:t>1,5</a:t>
          </a:r>
        </a:p>
      </xdr:txBody>
    </xdr:sp>
    <xdr:clientData/>
  </xdr:twoCellAnchor>
  <xdr:twoCellAnchor>
    <xdr:from>
      <xdr:col>5</xdr:col>
      <xdr:colOff>971550</xdr:colOff>
      <xdr:row>54</xdr:row>
      <xdr:rowOff>171450</xdr:rowOff>
    </xdr:from>
    <xdr:to>
      <xdr:col>5</xdr:col>
      <xdr:colOff>2134492</xdr:colOff>
      <xdr:row>58</xdr:row>
      <xdr:rowOff>104212</xdr:rowOff>
    </xdr:to>
    <xdr:sp macro="" textlink="">
      <xdr:nvSpPr>
        <xdr:cNvPr id="6" name="ZoneTexte 1">
          <a:extLst>
            <a:ext uri="{FF2B5EF4-FFF2-40B4-BE49-F238E27FC236}">
              <a16:creationId xmlns:a16="http://schemas.microsoft.com/office/drawing/2014/main" id="{00000000-0008-0000-0600-000006000000}"/>
            </a:ext>
          </a:extLst>
        </xdr:cNvPr>
        <xdr:cNvSpPr txBox="1"/>
      </xdr:nvSpPr>
      <xdr:spPr>
        <a:xfrm>
          <a:off x="13887450" y="17011650"/>
          <a:ext cx="1162942" cy="69476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4800" b="1"/>
            <a:t>T</a:t>
          </a:r>
          <a:r>
            <a:rPr lang="en-US" sz="4800" b="1" baseline="30000"/>
            <a:t>2</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0.51233</cdr:x>
      <cdr:y>0.40817</cdr:y>
    </cdr:from>
    <cdr:to>
      <cdr:x>0.58313</cdr:x>
      <cdr:y>0.45995</cdr:y>
    </cdr:to>
    <cdr:sp macro="" textlink="">
      <cdr:nvSpPr>
        <cdr:cNvPr id="8" name="ZoneTexte 1"/>
        <cdr:cNvSpPr txBox="1"/>
      </cdr:nvSpPr>
      <cdr:spPr>
        <a:xfrm xmlns:a="http://schemas.openxmlformats.org/drawingml/2006/main" rot="1708321">
          <a:off x="11348940" y="6721553"/>
          <a:ext cx="1568349" cy="852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200</a:t>
          </a:r>
        </a:p>
      </cdr:txBody>
    </cdr:sp>
  </cdr:relSizeAnchor>
  <cdr:relSizeAnchor xmlns:cdr="http://schemas.openxmlformats.org/drawingml/2006/chartDrawing">
    <cdr:from>
      <cdr:x>0.73295</cdr:x>
      <cdr:y>0.06589</cdr:y>
    </cdr:from>
    <cdr:to>
      <cdr:x>0.83221</cdr:x>
      <cdr:y>0.11768</cdr:y>
    </cdr:to>
    <cdr:sp macro="" textlink="">
      <cdr:nvSpPr>
        <cdr:cNvPr id="9" name="ZoneTexte 1"/>
        <cdr:cNvSpPr txBox="1"/>
      </cdr:nvSpPr>
      <cdr:spPr>
        <a:xfrm xmlns:a="http://schemas.openxmlformats.org/drawingml/2006/main" rot="282425">
          <a:off x="15461236" y="1085093"/>
          <a:ext cx="2093948" cy="8528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moyenne</a:t>
          </a:r>
        </a:p>
      </cdr:txBody>
    </cdr:sp>
  </cdr:relSizeAnchor>
  <cdr:relSizeAnchor xmlns:cdr="http://schemas.openxmlformats.org/drawingml/2006/chartDrawing">
    <cdr:from>
      <cdr:x>0.58128</cdr:x>
      <cdr:y>0.19975</cdr:y>
    </cdr:from>
    <cdr:to>
      <cdr:x>0.65207</cdr:x>
      <cdr:y>0.25153</cdr:y>
    </cdr:to>
    <cdr:sp macro="" textlink="">
      <cdr:nvSpPr>
        <cdr:cNvPr id="10" name="ZoneTexte 1"/>
        <cdr:cNvSpPr txBox="1"/>
      </cdr:nvSpPr>
      <cdr:spPr>
        <a:xfrm xmlns:a="http://schemas.openxmlformats.org/drawingml/2006/main" rot="920554">
          <a:off x="12261849" y="3289301"/>
          <a:ext cx="1493339" cy="8528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300</a:t>
          </a:r>
        </a:p>
      </cdr:txBody>
    </cdr:sp>
  </cdr:relSizeAnchor>
</c:userShapes>
</file>

<file path=xl/drawings/drawing2.xml><?xml version="1.0" encoding="utf-8"?>
<c:userShapes xmlns:c="http://schemas.openxmlformats.org/drawingml/2006/chart">
  <cdr:relSizeAnchor xmlns:cdr="http://schemas.openxmlformats.org/drawingml/2006/chartDrawing">
    <cdr:from>
      <cdr:x>0.61381</cdr:x>
      <cdr:y>0.15685</cdr:y>
    </cdr:from>
    <cdr:to>
      <cdr:x>0.67525</cdr:x>
      <cdr:y>0.20898</cdr:y>
    </cdr:to>
    <cdr:sp macro="" textlink="">
      <cdr:nvSpPr>
        <cdr:cNvPr id="2" name="ZoneTexte 1"/>
        <cdr:cNvSpPr txBox="1"/>
      </cdr:nvSpPr>
      <cdr:spPr>
        <a:xfrm xmlns:a="http://schemas.openxmlformats.org/drawingml/2006/main">
          <a:off x="13580073" y="2504213"/>
          <a:ext cx="1359322" cy="8322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4800" b="1">
              <a:solidFill>
                <a:sysClr val="windowText" lastClr="000000"/>
              </a:solidFill>
            </a:rPr>
            <a:t>T</a:t>
          </a:r>
          <a:r>
            <a:rPr lang="en-US" sz="4800" b="1" baseline="-25000">
              <a:solidFill>
                <a:sysClr val="windowText" lastClr="000000"/>
              </a:solidFill>
            </a:rPr>
            <a:t>200</a:t>
          </a:r>
        </a:p>
      </cdr:txBody>
    </cdr:sp>
  </cdr:relSizeAnchor>
  <cdr:relSizeAnchor xmlns:cdr="http://schemas.openxmlformats.org/drawingml/2006/chartDrawing">
    <cdr:from>
      <cdr:x>0.61393</cdr:x>
      <cdr:y>0.2028</cdr:y>
    </cdr:from>
    <cdr:to>
      <cdr:x>0.66902</cdr:x>
      <cdr:y>0.24676</cdr:y>
    </cdr:to>
    <cdr:sp macro="" textlink="">
      <cdr:nvSpPr>
        <cdr:cNvPr id="3" name="ZoneTexte 1"/>
        <cdr:cNvSpPr txBox="1"/>
      </cdr:nvSpPr>
      <cdr:spPr>
        <a:xfrm xmlns:a="http://schemas.openxmlformats.org/drawingml/2006/main">
          <a:off x="13582908" y="3237698"/>
          <a:ext cx="1218833" cy="7018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1,5</a:t>
          </a:r>
        </a:p>
      </cdr:txBody>
    </cdr:sp>
  </cdr:relSizeAnchor>
  <cdr:relSizeAnchor xmlns:cdr="http://schemas.openxmlformats.org/drawingml/2006/chartDrawing">
    <cdr:from>
      <cdr:x>0.61178</cdr:x>
      <cdr:y>0.27384</cdr:y>
    </cdr:from>
    <cdr:to>
      <cdr:x>0.71536</cdr:x>
      <cdr:y>0.33082</cdr:y>
    </cdr:to>
    <cdr:sp macro="" textlink="">
      <cdr:nvSpPr>
        <cdr:cNvPr id="4" name="ZoneTexte 1"/>
        <cdr:cNvSpPr txBox="1"/>
      </cdr:nvSpPr>
      <cdr:spPr>
        <a:xfrm xmlns:a="http://schemas.openxmlformats.org/drawingml/2006/main">
          <a:off x="12905154" y="4509393"/>
          <a:ext cx="2185050" cy="9384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moyenne</a:t>
          </a:r>
        </a:p>
      </cdr:txBody>
    </cdr:sp>
  </cdr:relSizeAnchor>
  <cdr:relSizeAnchor xmlns:cdr="http://schemas.openxmlformats.org/drawingml/2006/chartDrawing">
    <cdr:from>
      <cdr:x>0.6138</cdr:x>
      <cdr:y>0.08638</cdr:y>
    </cdr:from>
    <cdr:to>
      <cdr:x>0.66888</cdr:x>
      <cdr:y>0.13034</cdr:y>
    </cdr:to>
    <cdr:sp macro="" textlink="">
      <cdr:nvSpPr>
        <cdr:cNvPr id="5" name="ZoneTexte 1"/>
        <cdr:cNvSpPr txBox="1"/>
      </cdr:nvSpPr>
      <cdr:spPr>
        <a:xfrm xmlns:a="http://schemas.openxmlformats.org/drawingml/2006/main">
          <a:off x="12947726" y="1422431"/>
          <a:ext cx="1161887" cy="723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300</a:t>
          </a:r>
        </a:p>
      </cdr:txBody>
    </cdr:sp>
  </cdr:relSizeAnchor>
  <cdr:relSizeAnchor xmlns:cdr="http://schemas.openxmlformats.org/drawingml/2006/chartDrawing">
    <cdr:from>
      <cdr:x>0.61202</cdr:x>
      <cdr:y>0.31796</cdr:y>
    </cdr:from>
    <cdr:to>
      <cdr:x>0.65194</cdr:x>
      <cdr:y>0.36192</cdr:y>
    </cdr:to>
    <cdr:sp macro="" textlink="">
      <cdr:nvSpPr>
        <cdr:cNvPr id="6" name="ZoneTexte 1"/>
        <cdr:cNvSpPr txBox="1"/>
      </cdr:nvSpPr>
      <cdr:spPr>
        <a:xfrm xmlns:a="http://schemas.openxmlformats.org/drawingml/2006/main">
          <a:off x="12910280" y="5236029"/>
          <a:ext cx="842047" cy="7239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3</a:t>
          </a:r>
        </a:p>
      </cdr:txBody>
    </cdr:sp>
  </cdr:relSizeAnchor>
  <cdr:relSizeAnchor xmlns:cdr="http://schemas.openxmlformats.org/drawingml/2006/chartDrawing">
    <cdr:from>
      <cdr:x>0.61239</cdr:x>
      <cdr:y>0.23118</cdr:y>
    </cdr:from>
    <cdr:to>
      <cdr:x>0.65164</cdr:x>
      <cdr:y>0.26538</cdr:y>
    </cdr:to>
    <cdr:sp macro="" textlink="">
      <cdr:nvSpPr>
        <cdr:cNvPr id="7" name="ZoneTexte 1"/>
        <cdr:cNvSpPr txBox="1"/>
      </cdr:nvSpPr>
      <cdr:spPr>
        <a:xfrm xmlns:a="http://schemas.openxmlformats.org/drawingml/2006/main">
          <a:off x="12917994" y="3806976"/>
          <a:ext cx="828147" cy="5631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2</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151411</xdr:colOff>
      <xdr:row>21</xdr:row>
      <xdr:rowOff>106032</xdr:rowOff>
    </xdr:from>
    <xdr:to>
      <xdr:col>7</xdr:col>
      <xdr:colOff>2729346</xdr:colOff>
      <xdr:row>108</xdr:row>
      <xdr:rowOff>0</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64325</xdr:rowOff>
    </xdr:from>
    <xdr:to>
      <xdr:col>8</xdr:col>
      <xdr:colOff>124691</xdr:colOff>
      <xdr:row>20</xdr:row>
      <xdr:rowOff>13854</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0" y="8141525"/>
          <a:ext cx="21419127" cy="1071747"/>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0.47058</cdr:x>
      <cdr:y>0.25861</cdr:y>
    </cdr:from>
    <cdr:to>
      <cdr:x>0.53857</cdr:x>
      <cdr:y>0.3008</cdr:y>
    </cdr:to>
    <cdr:sp macro="" textlink="">
      <cdr:nvSpPr>
        <cdr:cNvPr id="2" name="ZoneTexte 1"/>
        <cdr:cNvSpPr txBox="1"/>
      </cdr:nvSpPr>
      <cdr:spPr>
        <a:xfrm xmlns:a="http://schemas.openxmlformats.org/drawingml/2006/main" rot="879861">
          <a:off x="10424247" y="4258571"/>
          <a:ext cx="1506101" cy="6947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1,5</a:t>
          </a:r>
        </a:p>
      </cdr:txBody>
    </cdr:sp>
  </cdr:relSizeAnchor>
  <cdr:relSizeAnchor xmlns:cdr="http://schemas.openxmlformats.org/drawingml/2006/chartDrawing">
    <cdr:from>
      <cdr:x>0.72182</cdr:x>
      <cdr:y>0.30125</cdr:y>
    </cdr:from>
    <cdr:to>
      <cdr:x>0.83964</cdr:x>
      <cdr:y>0.35223</cdr:y>
    </cdr:to>
    <cdr:sp macro="" textlink="">
      <cdr:nvSpPr>
        <cdr:cNvPr id="3" name="ZoneTexte 1"/>
        <cdr:cNvSpPr txBox="1"/>
      </cdr:nvSpPr>
      <cdr:spPr>
        <a:xfrm xmlns:a="http://schemas.openxmlformats.org/drawingml/2006/main" rot="1116139">
          <a:off x="15989625" y="4960839"/>
          <a:ext cx="2609926" cy="8395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moyenne</a:t>
          </a:r>
        </a:p>
      </cdr:txBody>
    </cdr:sp>
  </cdr:relSizeAnchor>
  <cdr:relSizeAnchor xmlns:cdr="http://schemas.openxmlformats.org/drawingml/2006/chartDrawing">
    <cdr:from>
      <cdr:x>0.72667</cdr:x>
      <cdr:y>0.3779</cdr:y>
    </cdr:from>
    <cdr:to>
      <cdr:x>0.76134</cdr:x>
      <cdr:y>0.42009</cdr:y>
    </cdr:to>
    <cdr:sp macro="" textlink="">
      <cdr:nvSpPr>
        <cdr:cNvPr id="4" name="ZoneTexte 1"/>
        <cdr:cNvSpPr txBox="1"/>
      </cdr:nvSpPr>
      <cdr:spPr>
        <a:xfrm xmlns:a="http://schemas.openxmlformats.org/drawingml/2006/main">
          <a:off x="15328795" y="6222989"/>
          <a:ext cx="731348" cy="6947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2</a:t>
          </a:r>
        </a:p>
      </cdr:txBody>
    </cdr:sp>
  </cdr:relSizeAnchor>
  <cdr:relSizeAnchor xmlns:cdr="http://schemas.openxmlformats.org/drawingml/2006/chartDrawing">
    <cdr:from>
      <cdr:x>0.6435</cdr:x>
      <cdr:y>0.42581</cdr:y>
    </cdr:from>
    <cdr:to>
      <cdr:x>0.72313</cdr:x>
      <cdr:y>0.468</cdr:y>
    </cdr:to>
    <cdr:sp macro="" textlink="">
      <cdr:nvSpPr>
        <cdr:cNvPr id="5" name="ZoneTexte 1"/>
        <cdr:cNvSpPr txBox="1"/>
      </cdr:nvSpPr>
      <cdr:spPr>
        <a:xfrm xmlns:a="http://schemas.openxmlformats.org/drawingml/2006/main" rot="1537846">
          <a:off x="14254582" y="7011969"/>
          <a:ext cx="1763949" cy="6947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200</a:t>
          </a:r>
        </a:p>
      </cdr:txBody>
    </cdr:sp>
  </cdr:relSizeAnchor>
  <cdr:relSizeAnchor xmlns:cdr="http://schemas.openxmlformats.org/drawingml/2006/chartDrawing">
    <cdr:from>
      <cdr:x>0.58093</cdr:x>
      <cdr:y>0.41955</cdr:y>
    </cdr:from>
    <cdr:to>
      <cdr:x>0.63606</cdr:x>
      <cdr:y>0.46174</cdr:y>
    </cdr:to>
    <cdr:sp macro="" textlink="">
      <cdr:nvSpPr>
        <cdr:cNvPr id="6" name="ZoneTexte 1"/>
        <cdr:cNvSpPr txBox="1"/>
      </cdr:nvSpPr>
      <cdr:spPr>
        <a:xfrm xmlns:a="http://schemas.openxmlformats.org/drawingml/2006/main">
          <a:off x="12254443" y="6908859"/>
          <a:ext cx="1162942" cy="6947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3</a:t>
          </a:r>
        </a:p>
      </cdr:txBody>
    </cdr:sp>
  </cdr:relSizeAnchor>
  <cdr:relSizeAnchor xmlns:cdr="http://schemas.openxmlformats.org/drawingml/2006/chartDrawing">
    <cdr:from>
      <cdr:x>0.60115</cdr:x>
      <cdr:y>0.17429</cdr:y>
    </cdr:from>
    <cdr:to>
      <cdr:x>0.65628</cdr:x>
      <cdr:y>0.21648</cdr:y>
    </cdr:to>
    <cdr:sp macro="" textlink="">
      <cdr:nvSpPr>
        <cdr:cNvPr id="7" name="ZoneTexte 1"/>
        <cdr:cNvSpPr txBox="1"/>
      </cdr:nvSpPr>
      <cdr:spPr>
        <a:xfrm xmlns:a="http://schemas.openxmlformats.org/drawingml/2006/main" rot="745957">
          <a:off x="12680882" y="2870135"/>
          <a:ext cx="1162942" cy="6947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300</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151411</xdr:colOff>
      <xdr:row>21</xdr:row>
      <xdr:rowOff>163182</xdr:rowOff>
    </xdr:from>
    <xdr:to>
      <xdr:col>7</xdr:col>
      <xdr:colOff>2729346</xdr:colOff>
      <xdr:row>108</xdr:row>
      <xdr:rowOff>57150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64325</xdr:rowOff>
    </xdr:from>
    <xdr:to>
      <xdr:col>8</xdr:col>
      <xdr:colOff>124691</xdr:colOff>
      <xdr:row>20</xdr:row>
      <xdr:rowOff>13854</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0" y="8834945"/>
          <a:ext cx="21407351" cy="2060269"/>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0.26567</cdr:x>
      <cdr:y>0.27368</cdr:y>
    </cdr:from>
    <cdr:to>
      <cdr:x>0.33575</cdr:x>
      <cdr:y>0.32632</cdr:y>
    </cdr:to>
    <cdr:sp macro="" textlink="">
      <cdr:nvSpPr>
        <cdr:cNvPr id="2" name="ZoneTexte 1"/>
        <cdr:cNvSpPr txBox="1"/>
      </cdr:nvSpPr>
      <cdr:spPr>
        <a:xfrm xmlns:a="http://schemas.openxmlformats.org/drawingml/2006/main" rot="2644720">
          <a:off x="5604142" y="4506891"/>
          <a:ext cx="1478410" cy="8668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200</a:t>
          </a:r>
        </a:p>
      </cdr:txBody>
    </cdr:sp>
  </cdr:relSizeAnchor>
  <cdr:relSizeAnchor xmlns:cdr="http://schemas.openxmlformats.org/drawingml/2006/chartDrawing">
    <cdr:from>
      <cdr:x>0.5411</cdr:x>
      <cdr:y>0.48144</cdr:y>
    </cdr:from>
    <cdr:to>
      <cdr:x>0.58343</cdr:x>
      <cdr:y>0.5254</cdr:y>
    </cdr:to>
    <cdr:sp macro="" textlink="">
      <cdr:nvSpPr>
        <cdr:cNvPr id="3" name="ZoneTexte 1"/>
        <cdr:cNvSpPr txBox="1"/>
      </cdr:nvSpPr>
      <cdr:spPr>
        <a:xfrm xmlns:a="http://schemas.openxmlformats.org/drawingml/2006/main">
          <a:off x="11414150" y="7928024"/>
          <a:ext cx="893139" cy="723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3</a:t>
          </a:r>
        </a:p>
      </cdr:txBody>
    </cdr:sp>
  </cdr:relSizeAnchor>
  <cdr:relSizeAnchor xmlns:cdr="http://schemas.openxmlformats.org/drawingml/2006/chartDrawing">
    <cdr:from>
      <cdr:x>0.53845</cdr:x>
      <cdr:y>0.41549</cdr:y>
    </cdr:from>
    <cdr:to>
      <cdr:x>0.57802</cdr:x>
      <cdr:y>0.45945</cdr:y>
    </cdr:to>
    <cdr:sp macro="" textlink="">
      <cdr:nvSpPr>
        <cdr:cNvPr id="4" name="ZoneTexte 1"/>
        <cdr:cNvSpPr txBox="1"/>
      </cdr:nvSpPr>
      <cdr:spPr>
        <a:xfrm xmlns:a="http://schemas.openxmlformats.org/drawingml/2006/main">
          <a:off x="11358331" y="6842096"/>
          <a:ext cx="834710" cy="723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2</a:t>
          </a:r>
        </a:p>
      </cdr:txBody>
    </cdr:sp>
  </cdr:relSizeAnchor>
  <cdr:relSizeAnchor xmlns:cdr="http://schemas.openxmlformats.org/drawingml/2006/chartDrawing">
    <cdr:from>
      <cdr:x>0.73518</cdr:x>
      <cdr:y>0.40649</cdr:y>
    </cdr:from>
    <cdr:to>
      <cdr:x>0.80604</cdr:x>
      <cdr:y>0.45044</cdr:y>
    </cdr:to>
    <cdr:sp macro="" textlink="">
      <cdr:nvSpPr>
        <cdr:cNvPr id="5" name="ZoneTexte 1"/>
        <cdr:cNvSpPr txBox="1"/>
      </cdr:nvSpPr>
      <cdr:spPr>
        <a:xfrm xmlns:a="http://schemas.openxmlformats.org/drawingml/2006/main" rot="1517403">
          <a:off x="15508339" y="6693788"/>
          <a:ext cx="1494602" cy="7237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300</a:t>
          </a:r>
        </a:p>
      </cdr:txBody>
    </cdr:sp>
  </cdr:relSizeAnchor>
  <cdr:relSizeAnchor xmlns:cdr="http://schemas.openxmlformats.org/drawingml/2006/chartDrawing">
    <cdr:from>
      <cdr:x>0.53942</cdr:x>
      <cdr:y>0.35206</cdr:y>
    </cdr:from>
    <cdr:to>
      <cdr:x>0.5945</cdr:x>
      <cdr:y>0.39602</cdr:y>
    </cdr:to>
    <cdr:sp macro="" textlink="">
      <cdr:nvSpPr>
        <cdr:cNvPr id="6" name="ZoneTexte 1"/>
        <cdr:cNvSpPr txBox="1"/>
      </cdr:nvSpPr>
      <cdr:spPr>
        <a:xfrm xmlns:a="http://schemas.openxmlformats.org/drawingml/2006/main" rot="325675">
          <a:off x="11949152" y="5797617"/>
          <a:ext cx="1220122" cy="723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1,5</a:t>
          </a:r>
        </a:p>
      </cdr:txBody>
    </cdr:sp>
  </cdr:relSizeAnchor>
  <cdr:relSizeAnchor xmlns:cdr="http://schemas.openxmlformats.org/drawingml/2006/chartDrawing">
    <cdr:from>
      <cdr:x>0.80527</cdr:x>
      <cdr:y>0.19811</cdr:y>
    </cdr:from>
    <cdr:to>
      <cdr:x>0.9243</cdr:x>
      <cdr:y>0.25182</cdr:y>
    </cdr:to>
    <cdr:sp macro="" textlink="">
      <cdr:nvSpPr>
        <cdr:cNvPr id="7" name="ZoneTexte 1"/>
        <cdr:cNvSpPr txBox="1"/>
      </cdr:nvSpPr>
      <cdr:spPr>
        <a:xfrm xmlns:a="http://schemas.openxmlformats.org/drawingml/2006/main" rot="716621">
          <a:off x="16986837" y="3262355"/>
          <a:ext cx="2510883" cy="8845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moyenne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151411</xdr:colOff>
      <xdr:row>21</xdr:row>
      <xdr:rowOff>106032</xdr:rowOff>
    </xdr:from>
    <xdr:to>
      <xdr:col>7</xdr:col>
      <xdr:colOff>2729346</xdr:colOff>
      <xdr:row>108</xdr:row>
      <xdr:rowOff>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64325</xdr:rowOff>
    </xdr:from>
    <xdr:to>
      <xdr:col>8</xdr:col>
      <xdr:colOff>124691</xdr:colOff>
      <xdr:row>20</xdr:row>
      <xdr:rowOff>13854</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0" y="8834945"/>
          <a:ext cx="21407351" cy="1785949"/>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0.86401</cdr:x>
      <cdr:y>0.3731</cdr:y>
    </cdr:from>
    <cdr:to>
      <cdr:x>0.93184</cdr:x>
      <cdr:y>0.41529</cdr:y>
    </cdr:to>
    <cdr:sp macro="" textlink="">
      <cdr:nvSpPr>
        <cdr:cNvPr id="2" name="ZoneTexte 1"/>
        <cdr:cNvSpPr txBox="1"/>
      </cdr:nvSpPr>
      <cdr:spPr>
        <a:xfrm xmlns:a="http://schemas.openxmlformats.org/drawingml/2006/main">
          <a:off x="19139350" y="6144005"/>
          <a:ext cx="1502557" cy="6947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1,5</a:t>
          </a:r>
        </a:p>
      </cdr:txBody>
    </cdr:sp>
  </cdr:relSizeAnchor>
  <cdr:relSizeAnchor xmlns:cdr="http://schemas.openxmlformats.org/drawingml/2006/chartDrawing">
    <cdr:from>
      <cdr:x>0.6264</cdr:x>
      <cdr:y>0.21464</cdr:y>
    </cdr:from>
    <cdr:to>
      <cdr:x>0.68152</cdr:x>
      <cdr:y>0.26692</cdr:y>
    </cdr:to>
    <cdr:sp macro="" textlink="">
      <cdr:nvSpPr>
        <cdr:cNvPr id="3" name="ZoneTexte 1"/>
        <cdr:cNvSpPr txBox="1"/>
      </cdr:nvSpPr>
      <cdr:spPr>
        <a:xfrm xmlns:a="http://schemas.openxmlformats.org/drawingml/2006/main" rot="826491">
          <a:off x="13213685" y="3534574"/>
          <a:ext cx="1162731" cy="8608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300</a:t>
          </a:r>
        </a:p>
      </cdr:txBody>
    </cdr:sp>
  </cdr:relSizeAnchor>
  <cdr:relSizeAnchor xmlns:cdr="http://schemas.openxmlformats.org/drawingml/2006/chartDrawing">
    <cdr:from>
      <cdr:x>0.86307</cdr:x>
      <cdr:y>0.42209</cdr:y>
    </cdr:from>
    <cdr:to>
      <cdr:x>0.91306</cdr:x>
      <cdr:y>0.46428</cdr:y>
    </cdr:to>
    <cdr:sp macro="" textlink="">
      <cdr:nvSpPr>
        <cdr:cNvPr id="4" name="ZoneTexte 1"/>
        <cdr:cNvSpPr txBox="1"/>
      </cdr:nvSpPr>
      <cdr:spPr>
        <a:xfrm xmlns:a="http://schemas.openxmlformats.org/drawingml/2006/main">
          <a:off x="18206043" y="6950672"/>
          <a:ext cx="1054496" cy="6947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2</a:t>
          </a:r>
        </a:p>
      </cdr:txBody>
    </cdr:sp>
  </cdr:relSizeAnchor>
  <cdr:relSizeAnchor xmlns:cdr="http://schemas.openxmlformats.org/drawingml/2006/chartDrawing">
    <cdr:from>
      <cdr:x>0.86665</cdr:x>
      <cdr:y>0.49705</cdr:y>
    </cdr:from>
    <cdr:to>
      <cdr:x>0.90583</cdr:x>
      <cdr:y>0.53924</cdr:y>
    </cdr:to>
    <cdr:sp macro="" textlink="">
      <cdr:nvSpPr>
        <cdr:cNvPr id="5" name="ZoneTexte 1"/>
        <cdr:cNvSpPr txBox="1"/>
      </cdr:nvSpPr>
      <cdr:spPr>
        <a:xfrm xmlns:a="http://schemas.openxmlformats.org/drawingml/2006/main">
          <a:off x="18281625" y="8185209"/>
          <a:ext cx="826513" cy="6947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30000"/>
            <a:t>3</a:t>
          </a:r>
        </a:p>
      </cdr:txBody>
    </cdr:sp>
  </cdr:relSizeAnchor>
  <cdr:relSizeAnchor xmlns:cdr="http://schemas.openxmlformats.org/drawingml/2006/chartDrawing">
    <cdr:from>
      <cdr:x>0.76587</cdr:x>
      <cdr:y>0.16219</cdr:y>
    </cdr:from>
    <cdr:to>
      <cdr:x>0.90233</cdr:x>
      <cdr:y>0.22039</cdr:y>
    </cdr:to>
    <cdr:sp macro="" textlink="">
      <cdr:nvSpPr>
        <cdr:cNvPr id="6" name="ZoneTexte 1"/>
        <cdr:cNvSpPr txBox="1"/>
      </cdr:nvSpPr>
      <cdr:spPr>
        <a:xfrm xmlns:a="http://schemas.openxmlformats.org/drawingml/2006/main" rot="575496">
          <a:off x="16155686" y="2670878"/>
          <a:ext cx="2878537" cy="9583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moyenne</a:t>
          </a:r>
        </a:p>
      </cdr:txBody>
    </cdr:sp>
  </cdr:relSizeAnchor>
  <cdr:relSizeAnchor xmlns:cdr="http://schemas.openxmlformats.org/drawingml/2006/chartDrawing">
    <cdr:from>
      <cdr:x>0.4341</cdr:x>
      <cdr:y>0.29747</cdr:y>
    </cdr:from>
    <cdr:to>
      <cdr:x>0.5039</cdr:x>
      <cdr:y>0.3488</cdr:y>
    </cdr:to>
    <cdr:sp macro="" textlink="">
      <cdr:nvSpPr>
        <cdr:cNvPr id="7" name="ZoneTexte 1"/>
        <cdr:cNvSpPr txBox="1"/>
      </cdr:nvSpPr>
      <cdr:spPr>
        <a:xfrm xmlns:a="http://schemas.openxmlformats.org/drawingml/2006/main" rot="1763658">
          <a:off x="9157055" y="4898646"/>
          <a:ext cx="1472420" cy="8451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800" b="1"/>
            <a:t>T</a:t>
          </a:r>
          <a:r>
            <a:rPr lang="en-US" sz="4800" b="1" baseline="-25000"/>
            <a:t>200</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151411</xdr:colOff>
      <xdr:row>21</xdr:row>
      <xdr:rowOff>106032</xdr:rowOff>
    </xdr:from>
    <xdr:to>
      <xdr:col>7</xdr:col>
      <xdr:colOff>2729346</xdr:colOff>
      <xdr:row>108</xdr:row>
      <xdr:rowOff>0</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64325</xdr:rowOff>
    </xdr:from>
    <xdr:to>
      <xdr:col>8</xdr:col>
      <xdr:colOff>124691</xdr:colOff>
      <xdr:row>20</xdr:row>
      <xdr:rowOff>13854</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0" y="8834945"/>
          <a:ext cx="21407351" cy="1877389"/>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tabSelected="1" zoomScale="40" zoomScaleNormal="40" zoomScaleSheetLayoutView="25" zoomScalePageLayoutView="40" workbookViewId="0">
      <selection activeCell="C4" sqref="C4"/>
    </sheetView>
  </sheetViews>
  <sheetFormatPr baseColWidth="10" defaultColWidth="11.53515625" defaultRowHeight="14.6" x14ac:dyDescent="0.4"/>
  <cols>
    <col min="1" max="1" width="34.84375" style="13" customWidth="1"/>
    <col min="2" max="8" width="40.84375" style="13" customWidth="1"/>
    <col min="9" max="9" width="4.15234375" style="13" customWidth="1"/>
    <col min="10" max="10" width="20.4609375" style="13" customWidth="1"/>
    <col min="11" max="11" width="2.4609375" style="13" customWidth="1"/>
    <col min="12" max="16384" width="11.53515625" style="13"/>
  </cols>
  <sheetData>
    <row r="1" spans="1:9" ht="33.65" customHeight="1" thickBot="1" x14ac:dyDescent="0.45">
      <c r="C1" s="14"/>
      <c r="D1" s="14"/>
      <c r="E1" s="14"/>
      <c r="F1" s="14"/>
      <c r="G1" s="14"/>
      <c r="H1" s="14"/>
    </row>
    <row r="2" spans="1:9" ht="160.30000000000001" customHeight="1" thickBot="1" x14ac:dyDescent="0.45">
      <c r="B2" s="54" t="s">
        <v>0</v>
      </c>
      <c r="C2" s="49" t="s">
        <v>15</v>
      </c>
      <c r="D2" s="49" t="s">
        <v>10</v>
      </c>
      <c r="E2" s="49" t="s">
        <v>11</v>
      </c>
      <c r="F2" s="49" t="s">
        <v>28</v>
      </c>
      <c r="G2" s="49" t="s">
        <v>29</v>
      </c>
      <c r="H2" s="50" t="s">
        <v>2</v>
      </c>
      <c r="I2" s="15"/>
    </row>
    <row r="3" spans="1:9" ht="61.3" customHeight="1" thickBot="1" x14ac:dyDescent="0.45">
      <c r="A3" s="41"/>
      <c r="B3" s="55"/>
      <c r="C3" s="43" t="s">
        <v>14</v>
      </c>
      <c r="D3" s="44" t="s">
        <v>6</v>
      </c>
      <c r="E3" s="45" t="s">
        <v>7</v>
      </c>
      <c r="F3" s="48" t="s">
        <v>9</v>
      </c>
      <c r="G3" s="46" t="s">
        <v>8</v>
      </c>
      <c r="H3" s="47" t="s">
        <v>13</v>
      </c>
    </row>
    <row r="4" spans="1:9" ht="30" customHeight="1" thickBot="1" x14ac:dyDescent="0.45">
      <c r="A4" s="16" t="s">
        <v>30</v>
      </c>
      <c r="B4" s="37">
        <v>100</v>
      </c>
      <c r="C4" s="18">
        <f>IF(B4="","",$B$15^1.5/B4^1.5*5)</f>
        <v>5</v>
      </c>
      <c r="D4" s="19">
        <f>IF(B4="","",($B$15^2)/(B4^2)*5)</f>
        <v>5</v>
      </c>
      <c r="E4" s="19">
        <f>IF(B4="","",($B$15^3)/(B4^3)*5)</f>
        <v>5</v>
      </c>
      <c r="F4" s="19">
        <f>IF(B4="","",IF((5+((($B$15-B4)*5)/$B$15))&lt;0,"0.00",5+((($B$15-B4)*5)/$B$15)))</f>
        <v>5</v>
      </c>
      <c r="G4" s="19">
        <f>IF(B4="","",IF((5+((($B$15-B4)*5)/$B$15/2))&lt;0,"0.00",5+((($B$15-B4)*5)/$B$15/2)))</f>
        <v>5</v>
      </c>
      <c r="H4" s="20">
        <f>IF(B4="","",IF((5-((B4-$B$15)/(AVERAGE($B$4:$B$14)-$B$15)))&lt;0,"0.00",5-((B4-$B$15)/(AVERAGE($B$4:$B$14)-$B$15))))</f>
        <v>5</v>
      </c>
    </row>
    <row r="5" spans="1:9" ht="30" customHeight="1" thickBot="1" x14ac:dyDescent="0.45">
      <c r="A5" s="16" t="s">
        <v>18</v>
      </c>
      <c r="B5" s="38">
        <v>101</v>
      </c>
      <c r="C5" s="22">
        <f t="shared" ref="C5:C14" si="0">IF(B5="","",$B$15^1.5/B5^1.5*5)</f>
        <v>4.9259266842078659</v>
      </c>
      <c r="D5" s="23">
        <f t="shared" ref="D5:D14" si="1">IF(B5="","",($B$15^2)/(B5^2)*5)</f>
        <v>4.9014802470346046</v>
      </c>
      <c r="E5" s="23">
        <f t="shared" ref="E5:E14" si="2">IF(B5="","",($B$15^3)/(B5^3)*5)</f>
        <v>4.8529507396382225</v>
      </c>
      <c r="F5" s="23">
        <f t="shared" ref="F5:F14" si="3">IF(B5="","",IF((5+((($B$15-B5)*5)/$B$15))&lt;0,"0.00",5+((($B$15-B5)*5)/$B$15)))</f>
        <v>4.95</v>
      </c>
      <c r="G5" s="23">
        <f>IF(B5="","",IF((5+((($B$15-B5)*5)/$B$15/2))&lt;0,"0.00",5+((($B$15-B5)*5)/$B$15/2)))</f>
        <v>4.9749999999999996</v>
      </c>
      <c r="H5" s="24">
        <f t="shared" ref="H5:H14" si="4">IF(B5="","",IF((5-((B5-$B$15)/(AVERAGE($B$4:$B$14)-$B$15)))&lt;0,"0.00",5-((B5-$B$15)/(AVERAGE($B$4:$B$14)-$B$15))))</f>
        <v>4.9202898550724639</v>
      </c>
    </row>
    <row r="6" spans="1:9" ht="30" customHeight="1" thickBot="1" x14ac:dyDescent="0.45">
      <c r="A6" s="16" t="s">
        <v>19</v>
      </c>
      <c r="B6" s="38">
        <v>103</v>
      </c>
      <c r="C6" s="22">
        <f t="shared" si="0"/>
        <v>4.7831518357489982</v>
      </c>
      <c r="D6" s="23">
        <f t="shared" si="1"/>
        <v>4.7129795456687713</v>
      </c>
      <c r="E6" s="23">
        <f t="shared" si="2"/>
        <v>4.5757082967657983</v>
      </c>
      <c r="F6" s="23">
        <f t="shared" si="3"/>
        <v>4.8499999999999996</v>
      </c>
      <c r="G6" s="23">
        <f t="shared" ref="G6:G14" si="5">IF(B6="","",IF((5+((($B$15-B6)*5)/$B$15/2))&lt;0,"0.00",5+((($B$15-B6)*5)/$B$15/2)))</f>
        <v>4.9249999999999998</v>
      </c>
      <c r="H6" s="24">
        <f t="shared" si="4"/>
        <v>4.7608695652173916</v>
      </c>
    </row>
    <row r="7" spans="1:9" ht="30" customHeight="1" thickBot="1" x14ac:dyDescent="0.45">
      <c r="A7" s="16" t="s">
        <v>20</v>
      </c>
      <c r="B7" s="38">
        <v>105</v>
      </c>
      <c r="C7" s="22">
        <f t="shared" si="0"/>
        <v>4.6471432045168273</v>
      </c>
      <c r="D7" s="23">
        <f t="shared" si="1"/>
        <v>4.5351473922902494</v>
      </c>
      <c r="E7" s="23">
        <f t="shared" si="2"/>
        <v>4.3191879926573806</v>
      </c>
      <c r="F7" s="23">
        <f t="shared" si="3"/>
        <v>4.75</v>
      </c>
      <c r="G7" s="23">
        <f t="shared" si="5"/>
        <v>4.875</v>
      </c>
      <c r="H7" s="24">
        <f t="shared" si="4"/>
        <v>4.6014492753623193</v>
      </c>
    </row>
    <row r="8" spans="1:9" ht="30" customHeight="1" thickBot="1" x14ac:dyDescent="0.45">
      <c r="A8" s="16" t="s">
        <v>21</v>
      </c>
      <c r="B8" s="38">
        <v>108</v>
      </c>
      <c r="C8" s="22">
        <f t="shared" si="0"/>
        <v>4.4548631881915579</v>
      </c>
      <c r="D8" s="23">
        <f t="shared" si="1"/>
        <v>4.2866941015089157</v>
      </c>
      <c r="E8" s="23">
        <f t="shared" si="2"/>
        <v>3.9691612051008485</v>
      </c>
      <c r="F8" s="23">
        <f t="shared" si="3"/>
        <v>4.5999999999999996</v>
      </c>
      <c r="G8" s="23">
        <f t="shared" si="5"/>
        <v>4.8</v>
      </c>
      <c r="H8" s="24">
        <f t="shared" si="4"/>
        <v>4.36231884057971</v>
      </c>
    </row>
    <row r="9" spans="1:9" ht="30" customHeight="1" thickBot="1" x14ac:dyDescent="0.45">
      <c r="A9" s="16" t="s">
        <v>27</v>
      </c>
      <c r="B9" s="38">
        <v>111</v>
      </c>
      <c r="C9" s="22">
        <f t="shared" si="0"/>
        <v>4.275486467353601</v>
      </c>
      <c r="D9" s="23">
        <f t="shared" si="1"/>
        <v>4.0581121662202744</v>
      </c>
      <c r="E9" s="23">
        <f t="shared" si="2"/>
        <v>3.6559569065047515</v>
      </c>
      <c r="F9" s="23">
        <f t="shared" si="3"/>
        <v>4.45</v>
      </c>
      <c r="G9" s="23">
        <f t="shared" si="5"/>
        <v>4.7249999999999996</v>
      </c>
      <c r="H9" s="24">
        <f t="shared" si="4"/>
        <v>4.1231884057971016</v>
      </c>
    </row>
    <row r="10" spans="1:9" ht="30" customHeight="1" thickBot="1" x14ac:dyDescent="0.45">
      <c r="A10" s="16" t="s">
        <v>22</v>
      </c>
      <c r="B10" s="38">
        <v>114</v>
      </c>
      <c r="C10" s="22">
        <f t="shared" si="0"/>
        <v>4.1078325069372577</v>
      </c>
      <c r="D10" s="23">
        <f t="shared" si="1"/>
        <v>3.8473376423514924</v>
      </c>
      <c r="E10" s="23">
        <f t="shared" si="2"/>
        <v>3.3748575810100814</v>
      </c>
      <c r="F10" s="23">
        <f t="shared" si="3"/>
        <v>4.3</v>
      </c>
      <c r="G10" s="23">
        <f t="shared" si="5"/>
        <v>4.6500000000000004</v>
      </c>
      <c r="H10" s="24">
        <f t="shared" si="4"/>
        <v>3.8840579710144931</v>
      </c>
    </row>
    <row r="11" spans="1:9" ht="30" customHeight="1" thickBot="1" x14ac:dyDescent="0.45">
      <c r="A11" s="16" t="s">
        <v>23</v>
      </c>
      <c r="B11" s="38">
        <v>118</v>
      </c>
      <c r="C11" s="22">
        <f t="shared" si="0"/>
        <v>3.9007399063488308</v>
      </c>
      <c r="D11" s="23">
        <f t="shared" si="1"/>
        <v>3.5909221488078136</v>
      </c>
      <c r="E11" s="23">
        <f t="shared" si="2"/>
        <v>3.0431543633964524</v>
      </c>
      <c r="F11" s="23">
        <f t="shared" si="3"/>
        <v>4.0999999999999996</v>
      </c>
      <c r="G11" s="23">
        <f t="shared" si="5"/>
        <v>4.55</v>
      </c>
      <c r="H11" s="24">
        <f t="shared" si="4"/>
        <v>3.5652173913043477</v>
      </c>
    </row>
    <row r="12" spans="1:9" ht="30" customHeight="1" thickBot="1" x14ac:dyDescent="0.45">
      <c r="A12" s="16" t="s">
        <v>24</v>
      </c>
      <c r="B12" s="38">
        <v>122</v>
      </c>
      <c r="C12" s="22">
        <f t="shared" si="0"/>
        <v>3.7104813951851883</v>
      </c>
      <c r="D12" s="23">
        <f t="shared" si="1"/>
        <v>3.3593120128997582</v>
      </c>
      <c r="E12" s="23">
        <f t="shared" si="2"/>
        <v>2.7535344368030805</v>
      </c>
      <c r="F12" s="23">
        <f t="shared" si="3"/>
        <v>3.9</v>
      </c>
      <c r="G12" s="23">
        <f t="shared" si="5"/>
        <v>4.45</v>
      </c>
      <c r="H12" s="24">
        <f t="shared" si="4"/>
        <v>3.2463768115942031</v>
      </c>
    </row>
    <row r="13" spans="1:9" ht="30" customHeight="1" thickBot="1" x14ac:dyDescent="0.45">
      <c r="A13" s="16" t="s">
        <v>25</v>
      </c>
      <c r="B13" s="38">
        <v>126</v>
      </c>
      <c r="C13" s="22">
        <f t="shared" si="0"/>
        <v>3.5352016125982066</v>
      </c>
      <c r="D13" s="23">
        <f t="shared" si="1"/>
        <v>3.1494079113126734</v>
      </c>
      <c r="E13" s="23">
        <f t="shared" si="2"/>
        <v>2.4995300883433917</v>
      </c>
      <c r="F13" s="23">
        <f t="shared" si="3"/>
        <v>3.7</v>
      </c>
      <c r="G13" s="23">
        <f t="shared" si="5"/>
        <v>4.3499999999999996</v>
      </c>
      <c r="H13" s="24">
        <f t="shared" si="4"/>
        <v>2.9275362318840581</v>
      </c>
    </row>
    <row r="14" spans="1:9" ht="30" customHeight="1" thickBot="1" x14ac:dyDescent="0.45">
      <c r="A14" s="16" t="s">
        <v>26</v>
      </c>
      <c r="B14" s="39">
        <v>130</v>
      </c>
      <c r="C14" s="26">
        <f t="shared" si="0"/>
        <v>3.3733000742578096</v>
      </c>
      <c r="D14" s="27">
        <f t="shared" si="1"/>
        <v>2.9585798816568047</v>
      </c>
      <c r="E14" s="27">
        <f t="shared" si="2"/>
        <v>2.2758306781975421</v>
      </c>
      <c r="F14" s="27">
        <f t="shared" si="3"/>
        <v>3.5</v>
      </c>
      <c r="G14" s="27">
        <f t="shared" si="5"/>
        <v>4.25</v>
      </c>
      <c r="H14" s="28">
        <f t="shared" si="4"/>
        <v>2.6086956521739131</v>
      </c>
    </row>
    <row r="15" spans="1:9" ht="62.15" thickBot="1" x14ac:dyDescent="0.55000000000000004">
      <c r="A15" s="52" t="s">
        <v>16</v>
      </c>
      <c r="B15" s="51">
        <f>MIN(B4:B14)</f>
        <v>100</v>
      </c>
      <c r="C15" s="29"/>
      <c r="D15" s="29"/>
      <c r="E15" s="29"/>
      <c r="F15" s="30"/>
      <c r="G15" s="30"/>
    </row>
    <row r="16" spans="1:9" x14ac:dyDescent="0.4">
      <c r="A16" s="31"/>
      <c r="B16" s="31"/>
      <c r="C16" s="31"/>
      <c r="D16" s="31"/>
      <c r="E16" s="31"/>
      <c r="F16" s="31"/>
    </row>
    <row r="17" spans="1:13" ht="36" customHeight="1" x14ac:dyDescent="0.4">
      <c r="A17" s="56" t="s">
        <v>12</v>
      </c>
      <c r="B17" s="56"/>
      <c r="C17" s="56"/>
      <c r="D17" s="56"/>
      <c r="E17" s="56"/>
      <c r="F17" s="56"/>
      <c r="G17" s="32" t="s">
        <v>3</v>
      </c>
      <c r="H17" s="33" t="s">
        <v>4</v>
      </c>
      <c r="I17" s="34"/>
      <c r="J17" s="34"/>
    </row>
    <row r="18" spans="1:13" ht="15" thickBot="1" x14ac:dyDescent="0.45">
      <c r="A18" s="35"/>
      <c r="B18" s="35"/>
      <c r="C18" s="35"/>
      <c r="D18" s="35"/>
      <c r="E18" s="35"/>
      <c r="F18" s="35"/>
    </row>
    <row r="19" spans="1:13" s="3" customFormat="1" ht="123.65" customHeight="1" thickTop="1" thickBot="1" x14ac:dyDescent="0.45">
      <c r="A19" s="57" t="s">
        <v>17</v>
      </c>
      <c r="B19" s="58"/>
      <c r="C19" s="58"/>
      <c r="D19" s="58"/>
      <c r="E19" s="58"/>
      <c r="F19" s="58"/>
      <c r="G19" s="36">
        <f>IF(B4="","",AVERAGE(B4:B14))</f>
        <v>112.54545454545455</v>
      </c>
      <c r="H19" s="40">
        <v>110</v>
      </c>
      <c r="I19" s="10"/>
      <c r="J19" s="11"/>
      <c r="K19" s="1"/>
      <c r="L19" s="2" t="s">
        <v>1</v>
      </c>
      <c r="M19" s="2"/>
    </row>
    <row r="20" spans="1:13" s="8" customFormat="1" ht="6" customHeight="1" thickTop="1" x14ac:dyDescent="0.4">
      <c r="A20" s="4"/>
      <c r="B20" s="6"/>
      <c r="C20" s="5"/>
      <c r="D20" s="5"/>
      <c r="E20" s="5"/>
      <c r="F20" s="5"/>
      <c r="G20" s="5"/>
      <c r="H20" s="7"/>
      <c r="K20" s="9"/>
      <c r="L20" s="9"/>
      <c r="M20" s="9"/>
    </row>
  </sheetData>
  <mergeCells count="3">
    <mergeCell ref="B2:B3"/>
    <mergeCell ref="A17:F17"/>
    <mergeCell ref="A19:F19"/>
  </mergeCells>
  <printOptions horizontalCentered="1" verticalCentered="1"/>
  <pageMargins left="0.27559055118110237" right="0.27559055118110237" top="1.1417322834645669" bottom="0.74803149606299213" header="0.31496062992125984" footer="0.23622047244094491"/>
  <pageSetup paperSize="9" scale="30" orientation="portrait" r:id="rId1"/>
  <headerFooter>
    <oddHeader>&amp;C&amp;"-,Gras"&amp;48
MÉTHODES DE NOTATION DU PRIX
&amp;"-,Normal"Graphique comparatif&amp;R&amp;"-,Gras italique"&amp;48ANNEXE&amp;14 &amp;"Arial,Gras italique"&amp;56T3</oddHeader>
    <oddFooter>&amp;LCROMP – Guide romand pour les marchés publics&amp;C&amp;"-,Gras"&amp;72&amp;K0000FFSimulation 1
&amp;60 11 offres recevables dont les écarts de prix sont jugés normaux jusqu'à 30% au-dessus du montant de l'offre la moins chère&amp;RVersion du 1er janvier 2021</oddFooter>
  </headerFooter>
  <rowBreaks count="1" manualBreakCount="1">
    <brk id="21" max="8"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zoomScale="40" zoomScaleNormal="40" zoomScaleSheetLayoutView="25" workbookViewId="0">
      <selection activeCell="C4" sqref="C4"/>
    </sheetView>
  </sheetViews>
  <sheetFormatPr baseColWidth="10" defaultColWidth="11.53515625" defaultRowHeight="14.6" x14ac:dyDescent="0.4"/>
  <cols>
    <col min="1" max="1" width="34.84375" style="13" customWidth="1"/>
    <col min="2" max="8" width="40.84375" style="13" customWidth="1"/>
    <col min="9" max="9" width="4.15234375" style="13" customWidth="1"/>
    <col min="10" max="10" width="20.4609375" style="13" customWidth="1"/>
    <col min="11" max="11" width="2.4609375" style="13" customWidth="1"/>
    <col min="12" max="16384" width="11.53515625" style="13"/>
  </cols>
  <sheetData>
    <row r="1" spans="1:9" ht="33.65" customHeight="1" thickBot="1" x14ac:dyDescent="0.45">
      <c r="C1" s="14"/>
      <c r="D1" s="14"/>
      <c r="E1" s="14"/>
      <c r="F1" s="14"/>
      <c r="G1" s="14"/>
      <c r="H1" s="14"/>
    </row>
    <row r="2" spans="1:9" ht="159" customHeight="1" thickBot="1" x14ac:dyDescent="0.45">
      <c r="B2" s="54" t="s">
        <v>0</v>
      </c>
      <c r="C2" s="49" t="s">
        <v>15</v>
      </c>
      <c r="D2" s="49" t="s">
        <v>10</v>
      </c>
      <c r="E2" s="49" t="s">
        <v>11</v>
      </c>
      <c r="F2" s="49" t="s">
        <v>28</v>
      </c>
      <c r="G2" s="49" t="s">
        <v>29</v>
      </c>
      <c r="H2" s="50" t="s">
        <v>2</v>
      </c>
      <c r="I2" s="15"/>
    </row>
    <row r="3" spans="1:9" ht="61.3" customHeight="1" thickBot="1" x14ac:dyDescent="0.45">
      <c r="A3" s="41"/>
      <c r="B3" s="55"/>
      <c r="C3" s="43" t="s">
        <v>14</v>
      </c>
      <c r="D3" s="44" t="s">
        <v>6</v>
      </c>
      <c r="E3" s="45" t="s">
        <v>7</v>
      </c>
      <c r="F3" s="48" t="s">
        <v>9</v>
      </c>
      <c r="G3" s="46" t="s">
        <v>8</v>
      </c>
      <c r="H3" s="47" t="s">
        <v>13</v>
      </c>
    </row>
    <row r="4" spans="1:9" ht="30" customHeight="1" thickBot="1" x14ac:dyDescent="0.45">
      <c r="A4" s="16" t="s">
        <v>30</v>
      </c>
      <c r="B4" s="37">
        <v>100</v>
      </c>
      <c r="C4" s="18">
        <f>IF(B4="","",$B$15^1.5/B4^1.5*5)</f>
        <v>5</v>
      </c>
      <c r="D4" s="19">
        <f>IF(B4="","",($B$15^2)/(B4^2)*5)</f>
        <v>5</v>
      </c>
      <c r="E4" s="19">
        <f>IF(B4="","",($B$15^3)/(B4^3)*5)</f>
        <v>5</v>
      </c>
      <c r="F4" s="19">
        <f>IF(B4="","",IF((5+((($B$15-B4)*5)/$B$15))&lt;0,"0.00",5+((($B$15-B4)*5)/$B$15)))</f>
        <v>5</v>
      </c>
      <c r="G4" s="19">
        <f>IF(B4="","",IF((5+((($B$15-B4)*5)/$B$15/2))&lt;0,"0.00",5+((($B$15-B4)*5)/$B$15/2)))</f>
        <v>5</v>
      </c>
      <c r="H4" s="20">
        <f>IF(B4="","",IF((5-((B4-$B$15)/(AVERAGE($B$4:$B$14)-$B$15)))&lt;0,"0.00",5-((B4-$B$15)/(AVERAGE($B$4:$B$14)-$B$15))))</f>
        <v>5</v>
      </c>
    </row>
    <row r="5" spans="1:9" ht="30" customHeight="1" thickBot="1" x14ac:dyDescent="0.45">
      <c r="A5" s="16" t="s">
        <v>18</v>
      </c>
      <c r="B5" s="38">
        <v>102</v>
      </c>
      <c r="C5" s="22">
        <f t="shared" ref="C5:C14" si="0">IF(B5="","",$B$15^1.5/B5^1.5*5)</f>
        <v>4.8536644263562509</v>
      </c>
      <c r="D5" s="23">
        <f t="shared" ref="D5:D14" si="1">IF(B5="","",($B$15^2)/(B5^2)*5)</f>
        <v>4.805843906189927</v>
      </c>
      <c r="E5" s="23">
        <f t="shared" ref="E5:E14" si="2">IF(B5="","",($B$15^3)/(B5^3)*5)</f>
        <v>4.7116116727352226</v>
      </c>
      <c r="F5" s="23">
        <f t="shared" ref="F5:F14" si="3">IF(B5="","",IF((5+((($B$15-B5)*5)/$B$15))&lt;0,"0.00",5+((($B$15-B5)*5)/$B$15)))</f>
        <v>4.9000000000000004</v>
      </c>
      <c r="G5" s="23">
        <f t="shared" ref="G5:G14" si="4">IF(B5="","",IF((5+((($B$15-B5)*5)/$B$15/2))&lt;0,"0.00",5+((($B$15-B5)*5)/$B$15/2)))</f>
        <v>4.95</v>
      </c>
      <c r="H5" s="24">
        <f t="shared" ref="H5:H14" si="5">IF(B5="","",IF((5-((B5-$B$15)/(AVERAGE($B$4:$B$14)-$B$15)))&lt;0,"0.00",5-((B5-$B$15)/(AVERAGE($B$4:$B$14)-$B$15))))</f>
        <v>4.9297124600638975</v>
      </c>
    </row>
    <row r="6" spans="1:9" ht="30" customHeight="1" thickBot="1" x14ac:dyDescent="0.45">
      <c r="A6" s="16" t="s">
        <v>19</v>
      </c>
      <c r="B6" s="38">
        <v>104</v>
      </c>
      <c r="C6" s="22">
        <f t="shared" si="0"/>
        <v>4.7143301715909667</v>
      </c>
      <c r="D6" s="23">
        <f t="shared" si="1"/>
        <v>4.6227810650887573</v>
      </c>
      <c r="E6" s="23">
        <f t="shared" si="2"/>
        <v>4.4449817933545743</v>
      </c>
      <c r="F6" s="23">
        <f t="shared" si="3"/>
        <v>4.8</v>
      </c>
      <c r="G6" s="23">
        <f t="shared" si="4"/>
        <v>4.9000000000000004</v>
      </c>
      <c r="H6" s="24">
        <f t="shared" si="5"/>
        <v>4.8594249201277959</v>
      </c>
    </row>
    <row r="7" spans="1:9" ht="30" customHeight="1" thickBot="1" x14ac:dyDescent="0.45">
      <c r="A7" s="16" t="s">
        <v>20</v>
      </c>
      <c r="B7" s="38">
        <v>107</v>
      </c>
      <c r="C7" s="22">
        <f t="shared" si="0"/>
        <v>4.5174602291853514</v>
      </c>
      <c r="D7" s="23">
        <f t="shared" si="1"/>
        <v>4.3671936413660584</v>
      </c>
      <c r="E7" s="23">
        <f t="shared" si="2"/>
        <v>4.0814893844542599</v>
      </c>
      <c r="F7" s="23">
        <f t="shared" si="3"/>
        <v>4.6500000000000004</v>
      </c>
      <c r="G7" s="23">
        <f t="shared" si="4"/>
        <v>4.8250000000000002</v>
      </c>
      <c r="H7" s="24">
        <f t="shared" si="5"/>
        <v>4.7539936102236426</v>
      </c>
    </row>
    <row r="8" spans="1:9" ht="30" customHeight="1" thickBot="1" x14ac:dyDescent="0.45">
      <c r="A8" s="16" t="s">
        <v>21</v>
      </c>
      <c r="B8" s="38">
        <v>110</v>
      </c>
      <c r="C8" s="22">
        <f t="shared" si="0"/>
        <v>4.3339208602072361</v>
      </c>
      <c r="D8" s="23">
        <f t="shared" si="1"/>
        <v>4.1322314049586781</v>
      </c>
      <c r="E8" s="23">
        <f t="shared" si="2"/>
        <v>3.7565740045078888</v>
      </c>
      <c r="F8" s="23">
        <f t="shared" si="3"/>
        <v>4.5</v>
      </c>
      <c r="G8" s="23">
        <f t="shared" si="4"/>
        <v>4.75</v>
      </c>
      <c r="H8" s="24">
        <f t="shared" si="5"/>
        <v>4.6485623003194894</v>
      </c>
    </row>
    <row r="9" spans="1:9" ht="30" customHeight="1" thickBot="1" x14ac:dyDescent="0.45">
      <c r="A9" s="16" t="s">
        <v>27</v>
      </c>
      <c r="B9" s="38">
        <v>115</v>
      </c>
      <c r="C9" s="22">
        <f t="shared" si="0"/>
        <v>4.0543687314796255</v>
      </c>
      <c r="D9" s="23">
        <f t="shared" si="1"/>
        <v>3.7807183364839321</v>
      </c>
      <c r="E9" s="23">
        <f t="shared" si="2"/>
        <v>3.2875811621599409</v>
      </c>
      <c r="F9" s="23">
        <f t="shared" si="3"/>
        <v>4.25</v>
      </c>
      <c r="G9" s="23">
        <f t="shared" si="4"/>
        <v>4.625</v>
      </c>
      <c r="H9" s="24">
        <f t="shared" si="5"/>
        <v>4.4728434504792336</v>
      </c>
    </row>
    <row r="10" spans="1:9" ht="30" customHeight="1" thickBot="1" x14ac:dyDescent="0.45">
      <c r="A10" s="16" t="s">
        <v>22</v>
      </c>
      <c r="B10" s="38">
        <v>120</v>
      </c>
      <c r="C10" s="22">
        <f t="shared" si="0"/>
        <v>3.8036288715636557</v>
      </c>
      <c r="D10" s="23">
        <f t="shared" si="1"/>
        <v>3.4722222222222223</v>
      </c>
      <c r="E10" s="23">
        <f t="shared" si="2"/>
        <v>2.8935185185185186</v>
      </c>
      <c r="F10" s="23">
        <f t="shared" si="3"/>
        <v>4</v>
      </c>
      <c r="G10" s="23">
        <f t="shared" si="4"/>
        <v>4.5</v>
      </c>
      <c r="H10" s="24">
        <f t="shared" si="5"/>
        <v>4.2971246006389778</v>
      </c>
    </row>
    <row r="11" spans="1:9" ht="30" customHeight="1" thickBot="1" x14ac:dyDescent="0.45">
      <c r="A11" s="16" t="s">
        <v>23</v>
      </c>
      <c r="B11" s="38">
        <v>130</v>
      </c>
      <c r="C11" s="22">
        <f t="shared" si="0"/>
        <v>3.3733000742578096</v>
      </c>
      <c r="D11" s="23">
        <f t="shared" si="1"/>
        <v>2.9585798816568047</v>
      </c>
      <c r="E11" s="23">
        <f t="shared" si="2"/>
        <v>2.2758306781975421</v>
      </c>
      <c r="F11" s="23">
        <f t="shared" si="3"/>
        <v>3.5</v>
      </c>
      <c r="G11" s="23">
        <f t="shared" si="4"/>
        <v>4.25</v>
      </c>
      <c r="H11" s="24">
        <f t="shared" si="5"/>
        <v>3.9456869009584672</v>
      </c>
    </row>
    <row r="12" spans="1:9" ht="30" customHeight="1" thickBot="1" x14ac:dyDescent="0.45">
      <c r="A12" s="16" t="s">
        <v>24</v>
      </c>
      <c r="B12" s="38">
        <v>150</v>
      </c>
      <c r="C12" s="22">
        <f t="shared" si="0"/>
        <v>2.7216552697590894</v>
      </c>
      <c r="D12" s="23">
        <f t="shared" si="1"/>
        <v>2.2222222222222223</v>
      </c>
      <c r="E12" s="23">
        <f t="shared" si="2"/>
        <v>1.4814814814814814</v>
      </c>
      <c r="F12" s="23">
        <f t="shared" si="3"/>
        <v>2.5</v>
      </c>
      <c r="G12" s="23">
        <f t="shared" si="4"/>
        <v>3.75</v>
      </c>
      <c r="H12" s="24">
        <f t="shared" si="5"/>
        <v>3.242811501597445</v>
      </c>
    </row>
    <row r="13" spans="1:9" ht="30" customHeight="1" thickBot="1" x14ac:dyDescent="0.45">
      <c r="A13" s="16" t="s">
        <v>25</v>
      </c>
      <c r="B13" s="38">
        <v>175</v>
      </c>
      <c r="C13" s="22">
        <f t="shared" si="0"/>
        <v>2.1597969886241555</v>
      </c>
      <c r="D13" s="23">
        <f t="shared" si="1"/>
        <v>1.6326530612244896</v>
      </c>
      <c r="E13" s="23">
        <f t="shared" si="2"/>
        <v>0.93294460641399413</v>
      </c>
      <c r="F13" s="23">
        <f t="shared" si="3"/>
        <v>1.25</v>
      </c>
      <c r="G13" s="23">
        <f t="shared" si="4"/>
        <v>3.125</v>
      </c>
      <c r="H13" s="24">
        <f t="shared" si="5"/>
        <v>2.3642172523961675</v>
      </c>
    </row>
    <row r="14" spans="1:9" ht="30" customHeight="1" thickBot="1" x14ac:dyDescent="0.45">
      <c r="A14" s="16" t="s">
        <v>26</v>
      </c>
      <c r="B14" s="39">
        <v>200</v>
      </c>
      <c r="C14" s="26">
        <f t="shared" si="0"/>
        <v>1.7677669529663718</v>
      </c>
      <c r="D14" s="27">
        <f t="shared" si="1"/>
        <v>1.25</v>
      </c>
      <c r="E14" s="27">
        <f t="shared" si="2"/>
        <v>0.625</v>
      </c>
      <c r="F14" s="27">
        <f t="shared" si="3"/>
        <v>0</v>
      </c>
      <c r="G14" s="27">
        <f t="shared" si="4"/>
        <v>2.5</v>
      </c>
      <c r="H14" s="28">
        <f t="shared" si="5"/>
        <v>1.4856230031948896</v>
      </c>
    </row>
    <row r="15" spans="1:9" ht="62.15" thickBot="1" x14ac:dyDescent="0.55000000000000004">
      <c r="A15" s="52" t="s">
        <v>16</v>
      </c>
      <c r="B15" s="51">
        <f>MIN(B4:B14)</f>
        <v>100</v>
      </c>
      <c r="C15" s="29"/>
      <c r="D15" s="29"/>
      <c r="E15" s="29"/>
      <c r="F15" s="30"/>
      <c r="G15" s="30"/>
    </row>
    <row r="16" spans="1:9" x14ac:dyDescent="0.4">
      <c r="A16" s="31"/>
      <c r="B16" s="31"/>
      <c r="C16" s="31"/>
      <c r="D16" s="31"/>
      <c r="E16" s="31"/>
      <c r="F16" s="31"/>
    </row>
    <row r="17" spans="1:13" ht="36" customHeight="1" x14ac:dyDescent="0.4">
      <c r="A17" s="56" t="s">
        <v>12</v>
      </c>
      <c r="B17" s="56"/>
      <c r="C17" s="56"/>
      <c r="D17" s="56"/>
      <c r="E17" s="56"/>
      <c r="F17" s="56"/>
      <c r="G17" s="32" t="s">
        <v>3</v>
      </c>
      <c r="H17" s="33" t="s">
        <v>4</v>
      </c>
      <c r="I17" s="34"/>
      <c r="J17" s="34"/>
    </row>
    <row r="18" spans="1:13" ht="15" thickBot="1" x14ac:dyDescent="0.45">
      <c r="A18" s="35"/>
      <c r="B18" s="35"/>
      <c r="C18" s="35"/>
      <c r="D18" s="35"/>
      <c r="E18" s="35"/>
      <c r="F18" s="35"/>
    </row>
    <row r="19" spans="1:13" s="3" customFormat="1" ht="127.75" customHeight="1" thickTop="1" thickBot="1" x14ac:dyDescent="0.45">
      <c r="A19" s="57" t="s">
        <v>17</v>
      </c>
      <c r="B19" s="58"/>
      <c r="C19" s="58"/>
      <c r="D19" s="58"/>
      <c r="E19" s="58"/>
      <c r="F19" s="58"/>
      <c r="G19" s="36">
        <f>IF(B4="","",AVERAGE(B4:B14))</f>
        <v>128.45454545454547</v>
      </c>
      <c r="H19" s="40">
        <v>125</v>
      </c>
      <c r="I19" s="10"/>
      <c r="J19" s="11"/>
      <c r="K19" s="1"/>
      <c r="L19" s="2" t="s">
        <v>1</v>
      </c>
      <c r="M19" s="2"/>
    </row>
    <row r="20" spans="1:13" s="8" customFormat="1" ht="6" customHeight="1" thickTop="1" x14ac:dyDescent="0.4">
      <c r="A20" s="4"/>
      <c r="B20" s="6"/>
      <c r="C20" s="5"/>
      <c r="D20" s="5"/>
      <c r="E20" s="5"/>
      <c r="F20" s="5"/>
      <c r="G20" s="5"/>
      <c r="H20" s="7"/>
      <c r="K20" s="9"/>
      <c r="L20" s="9"/>
      <c r="M20" s="9"/>
    </row>
  </sheetData>
  <mergeCells count="3">
    <mergeCell ref="A17:F17"/>
    <mergeCell ref="A19:F19"/>
    <mergeCell ref="B2:B3"/>
  </mergeCells>
  <printOptions horizontalCentered="1" verticalCentered="1"/>
  <pageMargins left="0.27559055118110237" right="0.27559055118110237" top="1.1417322834645669" bottom="0.74803149606299213" header="0.31496062992125984" footer="0.23622047244094491"/>
  <pageSetup paperSize="9" scale="30" orientation="portrait" r:id="rId1"/>
  <headerFooter>
    <oddHeader>&amp;C&amp;"-,Gras"&amp;48
MÉTHODES DE NOTATION DU PRIX
 &amp;"-,Normal"Graphique comparatif&amp;R&amp;"-,Gras italique"&amp;48Annexe&amp;14 &amp;72T3</oddHeader>
    <oddFooter>&amp;C&amp;"-,Gras"&amp;72&amp;K0000FFSimulation 2
&amp;50 11 offres recevables dont les écarts de prix vont jusqu'à 1 fois le montant de l'offre  la moins chère&amp;RVersion du 1er janvier 2021</oddFooter>
  </headerFooter>
  <rowBreaks count="1" manualBreakCount="1">
    <brk id="21" max="8" man="1"/>
  </rowBreaks>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0"/>
  <sheetViews>
    <sheetView zoomScale="40" zoomScaleNormal="40" zoomScaleSheetLayoutView="25" zoomScalePageLayoutView="40" workbookViewId="0">
      <selection activeCell="C4" sqref="C4"/>
    </sheetView>
  </sheetViews>
  <sheetFormatPr baseColWidth="10" defaultColWidth="11.53515625" defaultRowHeight="14.6" x14ac:dyDescent="0.4"/>
  <cols>
    <col min="1" max="1" width="34.84375" style="13" customWidth="1"/>
    <col min="2" max="8" width="40.84375" style="13" customWidth="1"/>
    <col min="9" max="9" width="4.15234375" style="13" customWidth="1"/>
    <col min="10" max="10" width="20.4609375" style="13" customWidth="1"/>
    <col min="11" max="11" width="2.4609375" style="13" customWidth="1"/>
    <col min="12" max="16384" width="11.53515625" style="13"/>
  </cols>
  <sheetData>
    <row r="1" spans="1:10" ht="33.65" customHeight="1" thickBot="1" x14ac:dyDescent="0.45">
      <c r="C1" s="14"/>
      <c r="D1" s="14"/>
      <c r="E1" s="14"/>
      <c r="F1" s="14"/>
      <c r="G1" s="14"/>
      <c r="H1" s="14"/>
    </row>
    <row r="2" spans="1:10" ht="160.30000000000001" customHeight="1" thickBot="1" x14ac:dyDescent="0.45">
      <c r="B2" s="54" t="s">
        <v>0</v>
      </c>
      <c r="C2" s="49" t="s">
        <v>15</v>
      </c>
      <c r="D2" s="49" t="s">
        <v>10</v>
      </c>
      <c r="E2" s="49" t="s">
        <v>11</v>
      </c>
      <c r="F2" s="49" t="s">
        <v>28</v>
      </c>
      <c r="G2" s="49" t="s">
        <v>29</v>
      </c>
      <c r="H2" s="50" t="s">
        <v>2</v>
      </c>
      <c r="I2" s="15"/>
    </row>
    <row r="3" spans="1:10" ht="61.3" customHeight="1" thickBot="1" x14ac:dyDescent="0.45">
      <c r="A3" s="41"/>
      <c r="B3" s="55"/>
      <c r="C3" s="43" t="s">
        <v>14</v>
      </c>
      <c r="D3" s="44" t="s">
        <v>6</v>
      </c>
      <c r="E3" s="45" t="s">
        <v>7</v>
      </c>
      <c r="F3" s="48" t="s">
        <v>9</v>
      </c>
      <c r="G3" s="46" t="s">
        <v>8</v>
      </c>
      <c r="H3" s="47" t="s">
        <v>13</v>
      </c>
    </row>
    <row r="4" spans="1:10" ht="30" customHeight="1" thickBot="1" x14ac:dyDescent="0.45">
      <c r="A4" s="16" t="s">
        <v>30</v>
      </c>
      <c r="B4" s="37">
        <v>100</v>
      </c>
      <c r="C4" s="18">
        <f>IF(B4="","",$B$15^1.5/B4^1.5*5)</f>
        <v>5</v>
      </c>
      <c r="D4" s="19">
        <f>IF(B4="","",($B$15^2)/(B4^2)*5)</f>
        <v>5</v>
      </c>
      <c r="E4" s="19">
        <f>IF(B4="","",($B$15^3)/(B4^3)*5)</f>
        <v>5</v>
      </c>
      <c r="F4" s="19">
        <f>IF(B4="","",IF((5+((($B$15-B4)*5)/$B$15))&lt;0,"0.00",5+((($B$15-B4)*5)/$B$15)))</f>
        <v>5</v>
      </c>
      <c r="G4" s="19">
        <f>IF(B4="","",IF((5+((($B$15-B4)*5)/$B$15/2))&lt;0,"0.00",5+((($B$15-B4)*5)/$B$15/2)))</f>
        <v>5</v>
      </c>
      <c r="H4" s="20">
        <f>IF(B4="","",IF((5-((B4-$B$15)/(AVERAGE($B$4:$B$14)-$B$15)))&lt;0,"0.00",5-((B4-$B$15)/(AVERAGE($B$4:$B$14)-$B$15))))</f>
        <v>5</v>
      </c>
    </row>
    <row r="5" spans="1:10" ht="30" customHeight="1" thickBot="1" x14ac:dyDescent="0.75">
      <c r="A5" s="16" t="s">
        <v>18</v>
      </c>
      <c r="B5" s="38">
        <v>110</v>
      </c>
      <c r="C5" s="22">
        <f t="shared" ref="C5:C14" si="0">IF(B5="","",$B$15^1.5/B5^1.5*5)</f>
        <v>4.3339208602072361</v>
      </c>
      <c r="D5" s="23">
        <f t="shared" ref="D5:D14" si="1">IF(B5="","",($B$15^2)/(B5^2)*5)</f>
        <v>4.1322314049586781</v>
      </c>
      <c r="E5" s="23">
        <f t="shared" ref="E5:E14" si="2">IF(B5="","",($B$15^3)/(B5^3)*5)</f>
        <v>3.7565740045078888</v>
      </c>
      <c r="F5" s="23">
        <f t="shared" ref="F5:F14" si="3">IF(B5="","",IF((5+((($B$15-B5)*5)/$B$15))&lt;0,"0.00",5+((($B$15-B5)*5)/$B$15)))</f>
        <v>4.5</v>
      </c>
      <c r="G5" s="23">
        <f t="shared" ref="G5:G13" si="4">IF(B5="","",IF((5+((($B$15-B5)*5)/$B$15/2))&lt;0,"0.00",5+((($B$15-B5)*5)/$B$15/2)))</f>
        <v>4.75</v>
      </c>
      <c r="H5" s="24">
        <f t="shared" ref="H5:H14" si="5">IF(B5="","",IF((5-((B5-$B$15)/(AVERAGE($B$4:$B$14)-$B$15)))&lt;0,"0.00",5-((B5-$B$15)/(AVERAGE($B$4:$B$14)-$B$15))))</f>
        <v>4.885416666666667</v>
      </c>
      <c r="J5" s="53"/>
    </row>
    <row r="6" spans="1:10" ht="30" customHeight="1" thickBot="1" x14ac:dyDescent="0.75">
      <c r="A6" s="16" t="s">
        <v>19</v>
      </c>
      <c r="B6" s="38">
        <v>120</v>
      </c>
      <c r="C6" s="22">
        <f t="shared" si="0"/>
        <v>3.8036288715636557</v>
      </c>
      <c r="D6" s="23">
        <f t="shared" si="1"/>
        <v>3.4722222222222223</v>
      </c>
      <c r="E6" s="23">
        <f t="shared" si="2"/>
        <v>2.8935185185185186</v>
      </c>
      <c r="F6" s="23">
        <f t="shared" si="3"/>
        <v>4</v>
      </c>
      <c r="G6" s="23">
        <f t="shared" si="4"/>
        <v>4.5</v>
      </c>
      <c r="H6" s="24">
        <f t="shared" si="5"/>
        <v>4.770833333333333</v>
      </c>
      <c r="J6" s="53"/>
    </row>
    <row r="7" spans="1:10" ht="30" customHeight="1" thickBot="1" x14ac:dyDescent="0.75">
      <c r="A7" s="16" t="s">
        <v>20</v>
      </c>
      <c r="B7" s="38">
        <v>130</v>
      </c>
      <c r="C7" s="22">
        <f t="shared" si="0"/>
        <v>3.3733000742578096</v>
      </c>
      <c r="D7" s="23">
        <f t="shared" si="1"/>
        <v>2.9585798816568047</v>
      </c>
      <c r="E7" s="23">
        <f t="shared" si="2"/>
        <v>2.2758306781975421</v>
      </c>
      <c r="F7" s="23">
        <f t="shared" si="3"/>
        <v>3.5</v>
      </c>
      <c r="G7" s="23">
        <f t="shared" si="4"/>
        <v>4.25</v>
      </c>
      <c r="H7" s="24">
        <f t="shared" si="5"/>
        <v>4.65625</v>
      </c>
      <c r="J7" s="53"/>
    </row>
    <row r="8" spans="1:10" ht="30" customHeight="1" thickBot="1" x14ac:dyDescent="0.75">
      <c r="A8" s="16" t="s">
        <v>21</v>
      </c>
      <c r="B8" s="38">
        <v>150</v>
      </c>
      <c r="C8" s="22">
        <f t="shared" si="0"/>
        <v>2.7216552697590894</v>
      </c>
      <c r="D8" s="23">
        <f t="shared" si="1"/>
        <v>2.2222222222222223</v>
      </c>
      <c r="E8" s="23">
        <f t="shared" si="2"/>
        <v>1.4814814814814814</v>
      </c>
      <c r="F8" s="23">
        <f t="shared" si="3"/>
        <v>2.5</v>
      </c>
      <c r="G8" s="23">
        <f t="shared" si="4"/>
        <v>3.75</v>
      </c>
      <c r="H8" s="24">
        <f t="shared" si="5"/>
        <v>4.427083333333333</v>
      </c>
      <c r="J8" s="53"/>
    </row>
    <row r="9" spans="1:10" ht="30" customHeight="1" thickBot="1" x14ac:dyDescent="0.75">
      <c r="A9" s="16" t="s">
        <v>27</v>
      </c>
      <c r="B9" s="38">
        <v>170</v>
      </c>
      <c r="C9" s="22">
        <f t="shared" si="0"/>
        <v>2.2557793789628549</v>
      </c>
      <c r="D9" s="23">
        <f t="shared" si="1"/>
        <v>1.7301038062283736</v>
      </c>
      <c r="E9" s="23">
        <f t="shared" si="2"/>
        <v>1.0177081213108079</v>
      </c>
      <c r="F9" s="23">
        <f t="shared" si="3"/>
        <v>1.5</v>
      </c>
      <c r="G9" s="23">
        <f t="shared" si="4"/>
        <v>3.25</v>
      </c>
      <c r="H9" s="24">
        <f t="shared" si="5"/>
        <v>4.197916666666667</v>
      </c>
      <c r="J9" s="53"/>
    </row>
    <row r="10" spans="1:10" ht="30" customHeight="1" thickBot="1" x14ac:dyDescent="0.75">
      <c r="A10" s="16" t="s">
        <v>22</v>
      </c>
      <c r="B10" s="38">
        <v>200</v>
      </c>
      <c r="C10" s="22">
        <f t="shared" si="0"/>
        <v>1.7677669529663718</v>
      </c>
      <c r="D10" s="23">
        <f t="shared" si="1"/>
        <v>1.25</v>
      </c>
      <c r="E10" s="23">
        <f t="shared" si="2"/>
        <v>0.625</v>
      </c>
      <c r="F10" s="23">
        <f t="shared" si="3"/>
        <v>0</v>
      </c>
      <c r="G10" s="23">
        <f t="shared" si="4"/>
        <v>2.5</v>
      </c>
      <c r="H10" s="24">
        <f t="shared" si="5"/>
        <v>3.854166666666667</v>
      </c>
      <c r="J10" s="53"/>
    </row>
    <row r="11" spans="1:10" ht="30" customHeight="1" thickBot="1" x14ac:dyDescent="0.75">
      <c r="A11" s="16" t="s">
        <v>23</v>
      </c>
      <c r="B11" s="38">
        <v>230</v>
      </c>
      <c r="C11" s="22">
        <f t="shared" si="0"/>
        <v>1.4334358117299728</v>
      </c>
      <c r="D11" s="23">
        <f t="shared" si="1"/>
        <v>0.94517958412098302</v>
      </c>
      <c r="E11" s="23">
        <f t="shared" si="2"/>
        <v>0.41094764526999261</v>
      </c>
      <c r="F11" s="23" t="str">
        <f t="shared" si="3"/>
        <v>0.00</v>
      </c>
      <c r="G11" s="23">
        <f t="shared" si="4"/>
        <v>1.75</v>
      </c>
      <c r="H11" s="24">
        <f t="shared" si="5"/>
        <v>3.510416666666667</v>
      </c>
      <c r="J11" s="53"/>
    </row>
    <row r="12" spans="1:10" ht="30" customHeight="1" thickBot="1" x14ac:dyDescent="0.75">
      <c r="A12" s="16" t="s">
        <v>24</v>
      </c>
      <c r="B12" s="38">
        <v>260</v>
      </c>
      <c r="C12" s="22">
        <f t="shared" si="0"/>
        <v>1.1926416787423895</v>
      </c>
      <c r="D12" s="23">
        <f t="shared" si="1"/>
        <v>0.73964497041420119</v>
      </c>
      <c r="E12" s="23">
        <f t="shared" si="2"/>
        <v>0.28447883477469277</v>
      </c>
      <c r="F12" s="23" t="str">
        <f t="shared" si="3"/>
        <v>0.00</v>
      </c>
      <c r="G12" s="23">
        <f t="shared" si="4"/>
        <v>1</v>
      </c>
      <c r="H12" s="24">
        <f t="shared" si="5"/>
        <v>3.166666666666667</v>
      </c>
      <c r="J12" s="53"/>
    </row>
    <row r="13" spans="1:10" ht="30" customHeight="1" thickBot="1" x14ac:dyDescent="0.75">
      <c r="A13" s="16" t="s">
        <v>25</v>
      </c>
      <c r="B13" s="38">
        <v>290</v>
      </c>
      <c r="C13" s="22">
        <f t="shared" si="0"/>
        <v>1.0124486543356956</v>
      </c>
      <c r="D13" s="23">
        <f t="shared" si="1"/>
        <v>0.59453032104637338</v>
      </c>
      <c r="E13" s="23">
        <f t="shared" si="2"/>
        <v>0.20501045553323219</v>
      </c>
      <c r="F13" s="23" t="str">
        <f t="shared" si="3"/>
        <v>0.00</v>
      </c>
      <c r="G13" s="23">
        <f t="shared" si="4"/>
        <v>0.25</v>
      </c>
      <c r="H13" s="24">
        <f t="shared" si="5"/>
        <v>2.822916666666667</v>
      </c>
      <c r="J13" s="53"/>
    </row>
    <row r="14" spans="1:10" ht="30" customHeight="1" thickBot="1" x14ac:dyDescent="0.75">
      <c r="A14" s="16" t="s">
        <v>26</v>
      </c>
      <c r="B14" s="39">
        <v>300</v>
      </c>
      <c r="C14" s="26">
        <f t="shared" si="0"/>
        <v>0.96225044864937703</v>
      </c>
      <c r="D14" s="27">
        <f t="shared" si="1"/>
        <v>0.55555555555555558</v>
      </c>
      <c r="E14" s="27">
        <f t="shared" si="2"/>
        <v>0.18518518518518517</v>
      </c>
      <c r="F14" s="27" t="str">
        <f t="shared" si="3"/>
        <v>0.00</v>
      </c>
      <c r="G14" s="27">
        <f>IF(B14="","",IF((5+((($B$15-B14)*5)/$B$15/2))&lt;0,"0.00",5+((($B$15-B14)*5)/$B$15/2)))</f>
        <v>0</v>
      </c>
      <c r="H14" s="28">
        <f t="shared" si="5"/>
        <v>2.7083333333333335</v>
      </c>
      <c r="J14" s="53"/>
    </row>
    <row r="15" spans="1:10" ht="62.15" thickBot="1" x14ac:dyDescent="0.55000000000000004">
      <c r="A15" s="52" t="s">
        <v>16</v>
      </c>
      <c r="B15" s="51">
        <f>MIN(B4:B14)</f>
        <v>100</v>
      </c>
      <c r="C15" s="29"/>
      <c r="D15" s="29"/>
      <c r="E15" s="29"/>
      <c r="F15" s="30"/>
      <c r="G15" s="30"/>
    </row>
    <row r="16" spans="1:10" x14ac:dyDescent="0.4">
      <c r="A16" s="31"/>
      <c r="B16" s="31"/>
      <c r="C16" s="31"/>
      <c r="D16" s="31"/>
      <c r="E16" s="31"/>
      <c r="F16" s="31"/>
    </row>
    <row r="17" spans="1:13" ht="36" customHeight="1" x14ac:dyDescent="0.4">
      <c r="A17" s="56" t="s">
        <v>12</v>
      </c>
      <c r="B17" s="56"/>
      <c r="C17" s="56"/>
      <c r="D17" s="56"/>
      <c r="E17" s="56"/>
      <c r="F17" s="56"/>
      <c r="G17" s="32" t="s">
        <v>3</v>
      </c>
      <c r="H17" s="33" t="s">
        <v>4</v>
      </c>
      <c r="I17" s="34"/>
      <c r="J17" s="34"/>
    </row>
    <row r="18" spans="1:13" ht="15" thickBot="1" x14ac:dyDescent="0.45">
      <c r="A18" s="35"/>
      <c r="B18" s="35"/>
      <c r="C18" s="35"/>
      <c r="D18" s="35"/>
      <c r="E18" s="35"/>
      <c r="F18" s="35"/>
    </row>
    <row r="19" spans="1:13" s="3" customFormat="1" ht="123.65" customHeight="1" thickTop="1" thickBot="1" x14ac:dyDescent="0.45">
      <c r="A19" s="57" t="s">
        <v>17</v>
      </c>
      <c r="B19" s="58"/>
      <c r="C19" s="58"/>
      <c r="D19" s="58"/>
      <c r="E19" s="58"/>
      <c r="F19" s="58"/>
      <c r="G19" s="36">
        <f>IF(B4="","",AVERAGE(B4:B14))</f>
        <v>187.27272727272728</v>
      </c>
      <c r="H19" s="40">
        <v>135</v>
      </c>
      <c r="I19" s="10"/>
      <c r="J19" s="11"/>
      <c r="K19" s="1"/>
      <c r="L19" s="2" t="s">
        <v>1</v>
      </c>
      <c r="M19" s="2"/>
    </row>
    <row r="20" spans="1:13" s="8" customFormat="1" ht="6" customHeight="1" thickTop="1" x14ac:dyDescent="0.4">
      <c r="A20" s="4"/>
      <c r="B20" s="6"/>
      <c r="C20" s="5"/>
      <c r="D20" s="5"/>
      <c r="E20" s="5"/>
      <c r="F20" s="5"/>
      <c r="G20" s="5"/>
      <c r="H20" s="7"/>
      <c r="K20" s="9"/>
      <c r="L20" s="9"/>
      <c r="M20" s="9"/>
    </row>
  </sheetData>
  <mergeCells count="3">
    <mergeCell ref="A17:F17"/>
    <mergeCell ref="A19:F19"/>
    <mergeCell ref="B2:B3"/>
  </mergeCells>
  <printOptions horizontalCentered="1" verticalCentered="1"/>
  <pageMargins left="0.27559055118110237" right="0.27559055118110237" top="1.1417322834645669" bottom="0.74803149606299213" header="0.31496062992125984" footer="0.23622047244094491"/>
  <pageSetup paperSize="9" scale="30" orientation="portrait" r:id="rId1"/>
  <headerFooter>
    <oddHeader>&amp;C&amp;"-,Gras"&amp;48
MÉTHODES DE NOTATION DU PRIX
&amp;"-,Normal"Graphique comparatif&amp;R&amp;"-,Gras italique"&amp;48Annexe&amp;14 &amp;72T3</oddHeader>
    <oddFooter>&amp;C&amp;"-,Gras"&amp;72&amp;K0000FFSimulation 3
&amp;60 11 offres recevables dont les écarts de prix vont jusqu'à 2 fois le montant de l'offre la moins chère&amp;RVersion du 1er janvier 2021</oddFooter>
  </headerFooter>
  <rowBreaks count="1" manualBreakCount="1">
    <brk id="21" max="8" man="1"/>
  </rowBreaks>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9"/>
  <sheetViews>
    <sheetView zoomScale="40" zoomScaleNormal="40" zoomScaleSheetLayoutView="25" workbookViewId="0">
      <selection activeCell="C4" sqref="C4"/>
    </sheetView>
  </sheetViews>
  <sheetFormatPr baseColWidth="10" defaultColWidth="11.53515625" defaultRowHeight="14.6" x14ac:dyDescent="0.4"/>
  <cols>
    <col min="1" max="1" width="34.84375" style="13" customWidth="1"/>
    <col min="2" max="8" width="40.84375" style="13" customWidth="1"/>
    <col min="9" max="9" width="4.15234375" style="13" customWidth="1"/>
    <col min="10" max="10" width="20.4609375" style="13" customWidth="1"/>
    <col min="11" max="11" width="2.4609375" style="13" customWidth="1"/>
    <col min="12" max="16384" width="11.53515625" style="13"/>
  </cols>
  <sheetData>
    <row r="1" spans="1:9" ht="33.65" customHeight="1" thickBot="1" x14ac:dyDescent="0.45">
      <c r="C1" s="14"/>
      <c r="D1" s="14"/>
      <c r="E1" s="14"/>
      <c r="F1" s="14"/>
      <c r="G1" s="14"/>
      <c r="H1" s="14"/>
    </row>
    <row r="2" spans="1:9" ht="156" customHeight="1" thickBot="1" x14ac:dyDescent="0.45">
      <c r="B2" s="54" t="s">
        <v>0</v>
      </c>
      <c r="C2" s="49" t="s">
        <v>15</v>
      </c>
      <c r="D2" s="49" t="s">
        <v>10</v>
      </c>
      <c r="E2" s="49" t="s">
        <v>11</v>
      </c>
      <c r="F2" s="49" t="s">
        <v>28</v>
      </c>
      <c r="G2" s="49" t="s">
        <v>29</v>
      </c>
      <c r="H2" s="50" t="s">
        <v>2</v>
      </c>
      <c r="I2" s="15"/>
    </row>
    <row r="3" spans="1:9" ht="61.3" customHeight="1" thickBot="1" x14ac:dyDescent="0.45">
      <c r="A3" s="41"/>
      <c r="B3" s="55"/>
      <c r="C3" s="43" t="s">
        <v>14</v>
      </c>
      <c r="D3" s="44" t="s">
        <v>6</v>
      </c>
      <c r="E3" s="45" t="s">
        <v>7</v>
      </c>
      <c r="F3" s="48" t="s">
        <v>9</v>
      </c>
      <c r="G3" s="46" t="s">
        <v>8</v>
      </c>
      <c r="H3" s="47" t="s">
        <v>13</v>
      </c>
    </row>
    <row r="4" spans="1:9" ht="30" customHeight="1" thickBot="1" x14ac:dyDescent="0.45">
      <c r="A4" s="16" t="s">
        <v>30</v>
      </c>
      <c r="B4" s="37">
        <v>100</v>
      </c>
      <c r="C4" s="18">
        <f>IF(B4="","",$B$15^1.5/B4^1.5*5)</f>
        <v>5</v>
      </c>
      <c r="D4" s="19">
        <f>IF(B4="","",($B$15^2)/(B4^2)*5)</f>
        <v>5</v>
      </c>
      <c r="E4" s="19">
        <f>IF(B4="","",($B$15^3)/(B4^3)*5)</f>
        <v>5</v>
      </c>
      <c r="F4" s="19">
        <f>IF(B4="","",IF((5+((($B$15-B4)*5)/$B$15))&lt;0,"0.00",5+((($B$15-B4)*5)/$B$15)))</f>
        <v>5</v>
      </c>
      <c r="G4" s="19">
        <f>IF(B4="","",IF((5+((($B$15-B4)*5)/$B$15/2))&lt;0,"0.00",5+((($B$15-B4)*5)/$B$15/2)))</f>
        <v>5</v>
      </c>
      <c r="H4" s="20">
        <f>IF(B4="","",IF((5-((B4-$B$15)/(AVERAGE($B$4:$B$14)-$B$15)))&lt;0,"0.00",5-((B4-$B$15)/(AVERAGE($B$4:$B$14)-$B$15))))</f>
        <v>5</v>
      </c>
    </row>
    <row r="5" spans="1:9" ht="30" customHeight="1" thickBot="1" x14ac:dyDescent="0.45">
      <c r="A5" s="16" t="s">
        <v>18</v>
      </c>
      <c r="B5" s="38">
        <v>150</v>
      </c>
      <c r="C5" s="22">
        <f t="shared" ref="C5:C14" si="0">IF(B5="","",$B$15^1.5/B5^1.5*5)</f>
        <v>2.7216552697590894</v>
      </c>
      <c r="D5" s="23">
        <f t="shared" ref="D5:D14" si="1">IF(B5="","",($B$15^2)/(B5^2)*5)</f>
        <v>2.2222222222222223</v>
      </c>
      <c r="E5" s="23">
        <f t="shared" ref="E5:E14" si="2">IF(B5="","",($B$15^3)/(B5^3)*5)</f>
        <v>1.4814814814814814</v>
      </c>
      <c r="F5" s="23">
        <f t="shared" ref="F5:F14" si="3">IF(B5="","",IF((5+((($B$15-B5)*5)/$B$15))&lt;0,"0.00",5+((($B$15-B5)*5)/$B$15)))</f>
        <v>2.5</v>
      </c>
      <c r="G5" s="23">
        <f t="shared" ref="G5:G14" si="4">IF(B5="","",IF((5+((($B$15-B5)*5)/$B$15/2))&lt;0,"0.00",5+((($B$15-B5)*5)/$B$15/2)))</f>
        <v>3.75</v>
      </c>
      <c r="H5" s="24">
        <f t="shared" ref="H5:H14" si="5">IF(B5="","",IF((5-((B5-$B$15)/(AVERAGE($B$4:$B$14)-$B$15)))&lt;0,"0.00",5-((B5-$B$15)/(AVERAGE($B$4:$B$14)-$B$15))))</f>
        <v>4.2763157894736841</v>
      </c>
    </row>
    <row r="6" spans="1:9" ht="30" customHeight="1" thickBot="1" x14ac:dyDescent="0.45">
      <c r="A6" s="16" t="s">
        <v>19</v>
      </c>
      <c r="B6" s="38">
        <v>155</v>
      </c>
      <c r="C6" s="22">
        <f t="shared" si="0"/>
        <v>2.5910300932338681</v>
      </c>
      <c r="D6" s="23">
        <f t="shared" si="1"/>
        <v>2.0811654526534857</v>
      </c>
      <c r="E6" s="23">
        <f t="shared" si="2"/>
        <v>1.3426873888087008</v>
      </c>
      <c r="F6" s="23">
        <f t="shared" si="3"/>
        <v>2.25</v>
      </c>
      <c r="G6" s="23">
        <f t="shared" si="4"/>
        <v>3.625</v>
      </c>
      <c r="H6" s="24">
        <f t="shared" si="5"/>
        <v>4.2039473684210531</v>
      </c>
    </row>
    <row r="7" spans="1:9" ht="30" customHeight="1" thickBot="1" x14ac:dyDescent="0.45">
      <c r="A7" s="16" t="s">
        <v>20</v>
      </c>
      <c r="B7" s="38">
        <v>160</v>
      </c>
      <c r="C7" s="22">
        <f t="shared" si="0"/>
        <v>2.4705294220065492</v>
      </c>
      <c r="D7" s="23">
        <f t="shared" si="1"/>
        <v>1.953125</v>
      </c>
      <c r="E7" s="23">
        <f t="shared" si="2"/>
        <v>1.220703125</v>
      </c>
      <c r="F7" s="23">
        <f t="shared" si="3"/>
        <v>2</v>
      </c>
      <c r="G7" s="23">
        <f t="shared" si="4"/>
        <v>3.5</v>
      </c>
      <c r="H7" s="24">
        <f t="shared" si="5"/>
        <v>4.1315789473684212</v>
      </c>
    </row>
    <row r="8" spans="1:9" ht="30" customHeight="1" thickBot="1" x14ac:dyDescent="0.45">
      <c r="A8" s="16" t="s">
        <v>21</v>
      </c>
      <c r="B8" s="38">
        <v>165</v>
      </c>
      <c r="C8" s="22">
        <f t="shared" si="0"/>
        <v>2.3590877095803746</v>
      </c>
      <c r="D8" s="23">
        <f t="shared" si="1"/>
        <v>1.8365472910927454</v>
      </c>
      <c r="E8" s="23">
        <f t="shared" si="2"/>
        <v>1.1130589642986337</v>
      </c>
      <c r="F8" s="23">
        <f t="shared" si="3"/>
        <v>1.75</v>
      </c>
      <c r="G8" s="23">
        <f t="shared" si="4"/>
        <v>3.375</v>
      </c>
      <c r="H8" s="24">
        <f t="shared" si="5"/>
        <v>4.0592105263157894</v>
      </c>
    </row>
    <row r="9" spans="1:9" ht="30" customHeight="1" thickBot="1" x14ac:dyDescent="0.45">
      <c r="A9" s="16" t="s">
        <v>27</v>
      </c>
      <c r="B9" s="38">
        <v>170</v>
      </c>
      <c r="C9" s="22">
        <f t="shared" si="0"/>
        <v>2.2557793789628549</v>
      </c>
      <c r="D9" s="23">
        <f t="shared" si="1"/>
        <v>1.7301038062283736</v>
      </c>
      <c r="E9" s="23">
        <f t="shared" si="2"/>
        <v>1.0177081213108079</v>
      </c>
      <c r="F9" s="23">
        <f t="shared" si="3"/>
        <v>1.5</v>
      </c>
      <c r="G9" s="23">
        <f t="shared" si="4"/>
        <v>3.25</v>
      </c>
      <c r="H9" s="24">
        <f t="shared" si="5"/>
        <v>3.986842105263158</v>
      </c>
    </row>
    <row r="10" spans="1:9" ht="30" customHeight="1" thickBot="1" x14ac:dyDescent="0.45">
      <c r="A10" s="16" t="s">
        <v>22</v>
      </c>
      <c r="B10" s="38">
        <v>175</v>
      </c>
      <c r="C10" s="22">
        <f t="shared" si="0"/>
        <v>2.1597969886241555</v>
      </c>
      <c r="D10" s="23">
        <f t="shared" si="1"/>
        <v>1.6326530612244896</v>
      </c>
      <c r="E10" s="23">
        <f t="shared" si="2"/>
        <v>0.93294460641399413</v>
      </c>
      <c r="F10" s="23">
        <f t="shared" si="3"/>
        <v>1.25</v>
      </c>
      <c r="G10" s="23">
        <f t="shared" si="4"/>
        <v>3.125</v>
      </c>
      <c r="H10" s="24">
        <f t="shared" si="5"/>
        <v>3.9144736842105265</v>
      </c>
    </row>
    <row r="11" spans="1:9" ht="30" customHeight="1" thickBot="1" x14ac:dyDescent="0.45">
      <c r="A11" s="16" t="s">
        <v>23</v>
      </c>
      <c r="B11" s="38">
        <v>180</v>
      </c>
      <c r="C11" s="22">
        <f t="shared" si="0"/>
        <v>2.0704333124998069</v>
      </c>
      <c r="D11" s="23">
        <f t="shared" si="1"/>
        <v>1.5432098765432098</v>
      </c>
      <c r="E11" s="23">
        <f t="shared" si="2"/>
        <v>0.85733882030178332</v>
      </c>
      <c r="F11" s="23">
        <f t="shared" si="3"/>
        <v>1</v>
      </c>
      <c r="G11" s="23">
        <f t="shared" si="4"/>
        <v>3</v>
      </c>
      <c r="H11" s="24">
        <f t="shared" si="5"/>
        <v>3.8421052631578947</v>
      </c>
    </row>
    <row r="12" spans="1:9" ht="30" customHeight="1" thickBot="1" x14ac:dyDescent="0.45">
      <c r="A12" s="16" t="s">
        <v>24</v>
      </c>
      <c r="B12" s="38">
        <v>185</v>
      </c>
      <c r="C12" s="22">
        <f t="shared" si="0"/>
        <v>1.9870665461994839</v>
      </c>
      <c r="D12" s="23">
        <f t="shared" si="1"/>
        <v>1.4609203798392987</v>
      </c>
      <c r="E12" s="23">
        <f t="shared" si="2"/>
        <v>0.78968669180502626</v>
      </c>
      <c r="F12" s="23">
        <f t="shared" si="3"/>
        <v>0.75</v>
      </c>
      <c r="G12" s="23">
        <f t="shared" si="4"/>
        <v>2.875</v>
      </c>
      <c r="H12" s="24">
        <f t="shared" si="5"/>
        <v>3.7697368421052633</v>
      </c>
    </row>
    <row r="13" spans="1:9" ht="30" customHeight="1" thickBot="1" x14ac:dyDescent="0.45">
      <c r="A13" s="16" t="s">
        <v>25</v>
      </c>
      <c r="B13" s="38">
        <v>200</v>
      </c>
      <c r="C13" s="22">
        <f t="shared" si="0"/>
        <v>1.7677669529663718</v>
      </c>
      <c r="D13" s="23">
        <f t="shared" si="1"/>
        <v>1.25</v>
      </c>
      <c r="E13" s="23">
        <f t="shared" si="2"/>
        <v>0.625</v>
      </c>
      <c r="F13" s="23">
        <f t="shared" si="3"/>
        <v>0</v>
      </c>
      <c r="G13" s="23">
        <f t="shared" si="4"/>
        <v>2.5</v>
      </c>
      <c r="H13" s="24">
        <f t="shared" si="5"/>
        <v>3.5526315789473686</v>
      </c>
    </row>
    <row r="14" spans="1:9" ht="30" customHeight="1" thickBot="1" x14ac:dyDescent="0.45">
      <c r="A14" s="16" t="s">
        <v>26</v>
      </c>
      <c r="B14" s="39">
        <v>220</v>
      </c>
      <c r="C14" s="26">
        <f t="shared" si="0"/>
        <v>1.5322724146891873</v>
      </c>
      <c r="D14" s="27">
        <f t="shared" si="1"/>
        <v>1.0330578512396695</v>
      </c>
      <c r="E14" s="27">
        <f t="shared" si="2"/>
        <v>0.4695717505634861</v>
      </c>
      <c r="F14" s="27" t="str">
        <f t="shared" si="3"/>
        <v>0.00</v>
      </c>
      <c r="G14" s="27">
        <f t="shared" si="4"/>
        <v>2</v>
      </c>
      <c r="H14" s="28">
        <f t="shared" si="5"/>
        <v>3.2631578947368425</v>
      </c>
    </row>
    <row r="15" spans="1:9" ht="62.15" thickBot="1" x14ac:dyDescent="0.55000000000000004">
      <c r="A15" s="52" t="s">
        <v>16</v>
      </c>
      <c r="B15" s="51">
        <f>MIN(B4:B14)</f>
        <v>100</v>
      </c>
      <c r="C15" s="29"/>
      <c r="D15" s="29"/>
      <c r="E15" s="29"/>
      <c r="F15" s="30"/>
      <c r="G15" s="30"/>
    </row>
    <row r="16" spans="1:9" x14ac:dyDescent="0.4">
      <c r="A16" s="31"/>
      <c r="B16" s="31"/>
      <c r="C16" s="31"/>
      <c r="D16" s="31"/>
      <c r="E16" s="31"/>
      <c r="F16" s="31"/>
    </row>
    <row r="17" spans="1:13" ht="36" customHeight="1" x14ac:dyDescent="0.4">
      <c r="A17" s="56" t="s">
        <v>12</v>
      </c>
      <c r="B17" s="56"/>
      <c r="C17" s="56"/>
      <c r="D17" s="56"/>
      <c r="E17" s="56"/>
      <c r="F17" s="56"/>
      <c r="G17" s="32" t="s">
        <v>3</v>
      </c>
      <c r="H17" s="33" t="s">
        <v>4</v>
      </c>
      <c r="I17" s="34"/>
      <c r="J17" s="34"/>
    </row>
    <row r="18" spans="1:13" ht="15" thickBot="1" x14ac:dyDescent="0.45">
      <c r="A18" s="35"/>
      <c r="B18" s="35"/>
      <c r="C18" s="35"/>
      <c r="D18" s="35"/>
      <c r="E18" s="35"/>
      <c r="F18" s="35"/>
    </row>
    <row r="19" spans="1:13" s="3" customFormat="1" ht="123.65" customHeight="1" thickTop="1" thickBot="1" x14ac:dyDescent="0.45">
      <c r="A19" s="57" t="s">
        <v>17</v>
      </c>
      <c r="B19" s="58"/>
      <c r="C19" s="58"/>
      <c r="D19" s="58"/>
      <c r="E19" s="58"/>
      <c r="F19" s="58"/>
      <c r="G19" s="36">
        <f>IF(B4="","",AVERAGE(B4:B14))</f>
        <v>169.09090909090909</v>
      </c>
      <c r="H19" s="40">
        <v>170</v>
      </c>
      <c r="I19" s="10"/>
      <c r="J19" s="11"/>
      <c r="K19" s="1"/>
      <c r="L19" s="2" t="s">
        <v>1</v>
      </c>
      <c r="M19" s="2"/>
    </row>
    <row r="20" spans="1:13" s="8" customFormat="1" ht="6" customHeight="1" thickTop="1" x14ac:dyDescent="0.4">
      <c r="A20" s="4"/>
      <c r="B20" s="6"/>
      <c r="C20" s="5"/>
      <c r="D20" s="5"/>
      <c r="E20" s="5"/>
      <c r="F20" s="5"/>
      <c r="G20" s="5"/>
      <c r="H20" s="7"/>
      <c r="K20" s="9"/>
      <c r="L20" s="9"/>
      <c r="M20" s="9"/>
    </row>
    <row r="59" spans="14:14" x14ac:dyDescent="0.4">
      <c r="N59" s="13" t="s">
        <v>5</v>
      </c>
    </row>
  </sheetData>
  <mergeCells count="3">
    <mergeCell ref="A17:F17"/>
    <mergeCell ref="A19:F19"/>
    <mergeCell ref="B2:B3"/>
  </mergeCells>
  <printOptions horizontalCentered="1" verticalCentered="1"/>
  <pageMargins left="0.27559055118110237" right="0.27559055118110237" top="1.1417322834645669" bottom="0.74803149606299213" header="0.31496062992125984" footer="0.23622047244094491"/>
  <pageSetup paperSize="9" scale="30" orientation="portrait" r:id="rId1"/>
  <headerFooter>
    <oddHeader>&amp;C&amp;"-,Gras"&amp;48
MÉTHODES DE NOTATION DU PRIX
&amp;"-,Normal"Graphique comparatif&amp;R&amp;"-,Gras italique"&amp;48Annexe&amp;14 &amp;72T3</oddHeader>
    <oddFooter>&amp;C&amp;"-,Gras"&amp;72&amp;K0000FFSimulation 4
 &amp;60 11 offres recevables dont la moins chère est plus de 40% en dessous du montant estimé par l'adjudicateur et de la moyenne des offres&amp;RVersion du 1er janvier 2021</oddFooter>
  </headerFooter>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0"/>
  <sheetViews>
    <sheetView zoomScale="40" zoomScaleNormal="40" zoomScaleSheetLayoutView="25" workbookViewId="0">
      <selection activeCell="C4" sqref="C4"/>
    </sheetView>
  </sheetViews>
  <sheetFormatPr baseColWidth="10" defaultColWidth="11.53515625" defaultRowHeight="14.6" x14ac:dyDescent="0.4"/>
  <cols>
    <col min="1" max="1" width="34.84375" style="13" customWidth="1"/>
    <col min="2" max="8" width="40.84375" style="13" customWidth="1"/>
    <col min="9" max="9" width="4.15234375" style="13" customWidth="1"/>
    <col min="10" max="10" width="20.4609375" style="13" customWidth="1"/>
    <col min="11" max="11" width="2.4609375" style="13" customWidth="1"/>
    <col min="12" max="16384" width="11.53515625" style="13"/>
  </cols>
  <sheetData>
    <row r="1" spans="1:9" ht="33.65" customHeight="1" thickBot="1" x14ac:dyDescent="0.45">
      <c r="C1" s="14"/>
      <c r="D1" s="14"/>
      <c r="E1" s="14"/>
      <c r="F1" s="14"/>
      <c r="G1" s="14"/>
      <c r="H1" s="14"/>
    </row>
    <row r="2" spans="1:9" ht="165" customHeight="1" thickBot="1" x14ac:dyDescent="0.45">
      <c r="B2" s="54" t="s">
        <v>0</v>
      </c>
      <c r="C2" s="49" t="s">
        <v>15</v>
      </c>
      <c r="D2" s="49" t="s">
        <v>10</v>
      </c>
      <c r="E2" s="49" t="s">
        <v>11</v>
      </c>
      <c r="F2" s="49" t="s">
        <v>28</v>
      </c>
      <c r="G2" s="49" t="s">
        <v>29</v>
      </c>
      <c r="H2" s="50" t="s">
        <v>2</v>
      </c>
      <c r="I2" s="15"/>
    </row>
    <row r="3" spans="1:9" ht="61.3" customHeight="1" thickBot="1" x14ac:dyDescent="0.45">
      <c r="A3" s="41"/>
      <c r="B3" s="55"/>
      <c r="C3" s="43" t="s">
        <v>14</v>
      </c>
      <c r="D3" s="44" t="s">
        <v>6</v>
      </c>
      <c r="E3" s="45" t="s">
        <v>7</v>
      </c>
      <c r="F3" s="48" t="s">
        <v>9</v>
      </c>
      <c r="G3" s="46" t="s">
        <v>8</v>
      </c>
      <c r="H3" s="47" t="s">
        <v>13</v>
      </c>
    </row>
    <row r="4" spans="1:9" ht="30" customHeight="1" thickBot="1" x14ac:dyDescent="0.45">
      <c r="A4" s="16" t="s">
        <v>30</v>
      </c>
      <c r="B4" s="17">
        <v>100</v>
      </c>
      <c r="C4" s="18">
        <f>IF(B4="","",$B$15^1.5/B4^1.5*5)</f>
        <v>5</v>
      </c>
      <c r="D4" s="19">
        <f>IF(B4="","",($B$15^2)/(B4^2)*5)</f>
        <v>5</v>
      </c>
      <c r="E4" s="19">
        <f>IF(B4="","",($B$15^3)/(B4^3)*5)</f>
        <v>5</v>
      </c>
      <c r="F4" s="19">
        <f>IF(B4="","",IF((5+((($B$15-B4)*5)/$B$15))&lt;0,"0.00",5+((($B$15-B4)*5)/$B$15)))</f>
        <v>5</v>
      </c>
      <c r="G4" s="19">
        <f>IF(B4="","",IF((5+((($B$15-B4)*5)/$B$15/2))&lt;0,"0.00",5+((($B$15-B4)*5)/$B$15/2)))</f>
        <v>5</v>
      </c>
      <c r="H4" s="42">
        <f>IF(B4="","",IF((5-((B4-$B$15)/($H$19)))&lt;0,"0.00",IF($B$8="",5-((B4-$B$15)/($H$19)))))</f>
        <v>5</v>
      </c>
    </row>
    <row r="5" spans="1:9" ht="30" customHeight="1" thickBot="1" x14ac:dyDescent="0.45">
      <c r="A5" s="16" t="s">
        <v>18</v>
      </c>
      <c r="B5" s="21">
        <v>105</v>
      </c>
      <c r="C5" s="22">
        <f t="shared" ref="C5:C14" si="0">IF(B5="","",$B$15^1.5/B5^1.5*5)</f>
        <v>4.6471432045168273</v>
      </c>
      <c r="D5" s="23">
        <f t="shared" ref="D5:D14" si="1">IF(B5="","",($B$15^2)/(B5^2)*5)</f>
        <v>4.5351473922902494</v>
      </c>
      <c r="E5" s="23">
        <f t="shared" ref="E5:E14" si="2">IF(B5="","",($B$15^3)/(B5^3)*5)</f>
        <v>4.3191879926573806</v>
      </c>
      <c r="F5" s="23">
        <f t="shared" ref="F5:F14" si="3">IF(B5="","",IF((5+((($B$15-B5)*5)/$B$15))&lt;0,"0.00",5+((($B$15-B5)*5)/$B$15)))</f>
        <v>4.75</v>
      </c>
      <c r="G5" s="23">
        <f t="shared" ref="G5:G14" si="4">IF(B5="","",IF((5+((($B$15-B5)*5)/$B$15/2))&lt;0,"0.00",5+((($B$15-B5)*5)/$B$15/2)))</f>
        <v>4.875</v>
      </c>
      <c r="H5" s="24">
        <f t="shared" ref="H5:H7" si="5">IF(B5="","",IF((5-((B5-$B$15)/($H$19)))&lt;0,"0.00",IF($B$8="",5-((B5-$B$15)/($H$19)))))</f>
        <v>4.9375</v>
      </c>
    </row>
    <row r="6" spans="1:9" ht="30" customHeight="1" thickBot="1" x14ac:dyDescent="0.45">
      <c r="A6" s="16" t="s">
        <v>19</v>
      </c>
      <c r="B6" s="21">
        <v>110</v>
      </c>
      <c r="C6" s="22">
        <f t="shared" si="0"/>
        <v>4.3339208602072361</v>
      </c>
      <c r="D6" s="23">
        <f t="shared" si="1"/>
        <v>4.1322314049586781</v>
      </c>
      <c r="E6" s="23">
        <f t="shared" si="2"/>
        <v>3.7565740045078888</v>
      </c>
      <c r="F6" s="23">
        <f t="shared" si="3"/>
        <v>4.5</v>
      </c>
      <c r="G6" s="23">
        <f t="shared" si="4"/>
        <v>4.75</v>
      </c>
      <c r="H6" s="24">
        <f t="shared" si="5"/>
        <v>4.875</v>
      </c>
    </row>
    <row r="7" spans="1:9" ht="30" customHeight="1" thickBot="1" x14ac:dyDescent="0.45">
      <c r="A7" s="16" t="s">
        <v>20</v>
      </c>
      <c r="B7" s="21">
        <v>130</v>
      </c>
      <c r="C7" s="22">
        <f t="shared" si="0"/>
        <v>3.3733000742578096</v>
      </c>
      <c r="D7" s="23">
        <f t="shared" si="1"/>
        <v>2.9585798816568047</v>
      </c>
      <c r="E7" s="23">
        <f t="shared" si="2"/>
        <v>2.2758306781975421</v>
      </c>
      <c r="F7" s="23">
        <f t="shared" si="3"/>
        <v>3.5</v>
      </c>
      <c r="G7" s="23">
        <f t="shared" si="4"/>
        <v>4.25</v>
      </c>
      <c r="H7" s="24">
        <f t="shared" si="5"/>
        <v>4.625</v>
      </c>
    </row>
    <row r="8" spans="1:9" ht="30" customHeight="1" thickBot="1" x14ac:dyDescent="0.45">
      <c r="A8" s="16" t="s">
        <v>21</v>
      </c>
      <c r="B8" s="21"/>
      <c r="C8" s="22" t="str">
        <f t="shared" si="0"/>
        <v/>
      </c>
      <c r="D8" s="23" t="str">
        <f t="shared" si="1"/>
        <v/>
      </c>
      <c r="E8" s="23" t="str">
        <f t="shared" si="2"/>
        <v/>
      </c>
      <c r="F8" s="23" t="str">
        <f t="shared" si="3"/>
        <v/>
      </c>
      <c r="G8" s="23" t="str">
        <f t="shared" si="4"/>
        <v/>
      </c>
      <c r="H8" s="24" t="str">
        <f t="shared" ref="H8:H14" si="6">IF(B8="","",IF((5-((B8-$H$19)/$H$19))&lt;0,"0.00",IF($B$8="",5-((B8-$H$19)/($H$19)))))</f>
        <v/>
      </c>
    </row>
    <row r="9" spans="1:9" ht="30" customHeight="1" thickBot="1" x14ac:dyDescent="0.45">
      <c r="A9" s="16" t="s">
        <v>27</v>
      </c>
      <c r="B9" s="21"/>
      <c r="C9" s="22" t="str">
        <f t="shared" si="0"/>
        <v/>
      </c>
      <c r="D9" s="23" t="str">
        <f t="shared" si="1"/>
        <v/>
      </c>
      <c r="E9" s="23" t="str">
        <f t="shared" si="2"/>
        <v/>
      </c>
      <c r="F9" s="23" t="str">
        <f t="shared" si="3"/>
        <v/>
      </c>
      <c r="G9" s="23" t="str">
        <f t="shared" si="4"/>
        <v/>
      </c>
      <c r="H9" s="24" t="str">
        <f t="shared" si="6"/>
        <v/>
      </c>
    </row>
    <row r="10" spans="1:9" ht="30" customHeight="1" thickBot="1" x14ac:dyDescent="0.45">
      <c r="A10" s="16" t="s">
        <v>22</v>
      </c>
      <c r="B10" s="21"/>
      <c r="C10" s="22" t="str">
        <f t="shared" si="0"/>
        <v/>
      </c>
      <c r="D10" s="23" t="str">
        <f t="shared" si="1"/>
        <v/>
      </c>
      <c r="E10" s="23" t="str">
        <f t="shared" si="2"/>
        <v/>
      </c>
      <c r="F10" s="23" t="str">
        <f t="shared" si="3"/>
        <v/>
      </c>
      <c r="G10" s="23" t="str">
        <f t="shared" si="4"/>
        <v/>
      </c>
      <c r="H10" s="24" t="str">
        <f t="shared" si="6"/>
        <v/>
      </c>
    </row>
    <row r="11" spans="1:9" ht="30" customHeight="1" thickBot="1" x14ac:dyDescent="0.45">
      <c r="A11" s="16" t="s">
        <v>23</v>
      </c>
      <c r="B11" s="21"/>
      <c r="C11" s="22" t="str">
        <f t="shared" si="0"/>
        <v/>
      </c>
      <c r="D11" s="23" t="str">
        <f t="shared" si="1"/>
        <v/>
      </c>
      <c r="E11" s="23" t="str">
        <f t="shared" si="2"/>
        <v/>
      </c>
      <c r="F11" s="23" t="str">
        <f t="shared" si="3"/>
        <v/>
      </c>
      <c r="G11" s="23" t="str">
        <f t="shared" si="4"/>
        <v/>
      </c>
      <c r="H11" s="24" t="str">
        <f t="shared" si="6"/>
        <v/>
      </c>
    </row>
    <row r="12" spans="1:9" ht="30" customHeight="1" thickBot="1" x14ac:dyDescent="0.45">
      <c r="A12" s="16" t="s">
        <v>24</v>
      </c>
      <c r="B12" s="21"/>
      <c r="C12" s="22" t="str">
        <f t="shared" si="0"/>
        <v/>
      </c>
      <c r="D12" s="23" t="str">
        <f t="shared" si="1"/>
        <v/>
      </c>
      <c r="E12" s="23" t="str">
        <f t="shared" si="2"/>
        <v/>
      </c>
      <c r="F12" s="23" t="str">
        <f t="shared" si="3"/>
        <v/>
      </c>
      <c r="G12" s="23" t="str">
        <f t="shared" si="4"/>
        <v/>
      </c>
      <c r="H12" s="24" t="str">
        <f t="shared" si="6"/>
        <v/>
      </c>
    </row>
    <row r="13" spans="1:9" ht="30" customHeight="1" thickBot="1" x14ac:dyDescent="0.45">
      <c r="A13" s="16" t="s">
        <v>25</v>
      </c>
      <c r="B13" s="21"/>
      <c r="C13" s="22" t="str">
        <f t="shared" si="0"/>
        <v/>
      </c>
      <c r="D13" s="23" t="str">
        <f t="shared" si="1"/>
        <v/>
      </c>
      <c r="E13" s="23" t="str">
        <f t="shared" si="2"/>
        <v/>
      </c>
      <c r="F13" s="23" t="str">
        <f t="shared" si="3"/>
        <v/>
      </c>
      <c r="G13" s="23" t="str">
        <f t="shared" si="4"/>
        <v/>
      </c>
      <c r="H13" s="24" t="str">
        <f t="shared" si="6"/>
        <v/>
      </c>
    </row>
    <row r="14" spans="1:9" ht="30" customHeight="1" thickBot="1" x14ac:dyDescent="0.45">
      <c r="A14" s="16" t="s">
        <v>26</v>
      </c>
      <c r="B14" s="25"/>
      <c r="C14" s="26" t="str">
        <f t="shared" si="0"/>
        <v/>
      </c>
      <c r="D14" s="27" t="str">
        <f t="shared" si="1"/>
        <v/>
      </c>
      <c r="E14" s="27" t="str">
        <f t="shared" si="2"/>
        <v/>
      </c>
      <c r="F14" s="27" t="str">
        <f t="shared" si="3"/>
        <v/>
      </c>
      <c r="G14" s="27" t="str">
        <f t="shared" si="4"/>
        <v/>
      </c>
      <c r="H14" s="28" t="str">
        <f t="shared" si="6"/>
        <v/>
      </c>
    </row>
    <row r="15" spans="1:9" ht="62.15" thickBot="1" x14ac:dyDescent="0.55000000000000004">
      <c r="A15" s="52" t="s">
        <v>16</v>
      </c>
      <c r="B15" s="51">
        <f>MIN(B4:B14)</f>
        <v>100</v>
      </c>
      <c r="C15" s="29"/>
      <c r="D15" s="29"/>
      <c r="E15" s="29"/>
      <c r="F15" s="30"/>
      <c r="G15" s="30"/>
    </row>
    <row r="16" spans="1:9" x14ac:dyDescent="0.4">
      <c r="A16" s="31"/>
      <c r="B16" s="31"/>
      <c r="C16" s="31"/>
      <c r="D16" s="31"/>
      <c r="E16" s="31"/>
      <c r="F16" s="31"/>
    </row>
    <row r="17" spans="1:13" ht="36" customHeight="1" x14ac:dyDescent="0.4">
      <c r="A17" s="56" t="s">
        <v>12</v>
      </c>
      <c r="B17" s="56"/>
      <c r="C17" s="56"/>
      <c r="D17" s="56"/>
      <c r="E17" s="56"/>
      <c r="F17" s="56"/>
      <c r="G17" s="32" t="s">
        <v>3</v>
      </c>
      <c r="H17" s="33" t="s">
        <v>4</v>
      </c>
      <c r="I17" s="34"/>
      <c r="J17" s="34"/>
    </row>
    <row r="18" spans="1:13" ht="15" thickBot="1" x14ac:dyDescent="0.45">
      <c r="A18" s="35"/>
      <c r="B18" s="35"/>
      <c r="C18" s="35"/>
      <c r="D18" s="35"/>
      <c r="E18" s="35"/>
      <c r="F18" s="35"/>
    </row>
    <row r="19" spans="1:13" s="3" customFormat="1" ht="115.3" customHeight="1" thickTop="1" thickBot="1" x14ac:dyDescent="0.45">
      <c r="A19" s="57" t="s">
        <v>17</v>
      </c>
      <c r="B19" s="58"/>
      <c r="C19" s="58"/>
      <c r="D19" s="58"/>
      <c r="E19" s="58"/>
      <c r="F19" s="58"/>
      <c r="G19" s="36">
        <f>IF(B4="","",AVERAGE(B4:B14))</f>
        <v>111.25</v>
      </c>
      <c r="H19" s="12">
        <v>80</v>
      </c>
      <c r="I19" s="10"/>
      <c r="J19" s="11"/>
      <c r="K19" s="1"/>
      <c r="L19" s="2" t="s">
        <v>1</v>
      </c>
      <c r="M19" s="2"/>
    </row>
    <row r="20" spans="1:13" s="8" customFormat="1" ht="6" customHeight="1" thickTop="1" x14ac:dyDescent="0.4">
      <c r="A20" s="4"/>
      <c r="B20" s="6"/>
      <c r="C20" s="5"/>
      <c r="D20" s="5"/>
      <c r="E20" s="5"/>
      <c r="F20" s="5"/>
      <c r="G20" s="5"/>
      <c r="H20" s="7"/>
      <c r="K20" s="9"/>
      <c r="L20" s="9"/>
      <c r="M20" s="9"/>
    </row>
  </sheetData>
  <mergeCells count="3">
    <mergeCell ref="A17:F17"/>
    <mergeCell ref="A19:F19"/>
    <mergeCell ref="B2:B3"/>
  </mergeCells>
  <printOptions horizontalCentered="1" verticalCentered="1"/>
  <pageMargins left="0.27559055118110237" right="0.27559055118110237" top="1.1417322834645669" bottom="0.74803149606299213" header="0.31496062992125984" footer="0.23622047244094491"/>
  <pageSetup paperSize="9" scale="30" orientation="portrait" r:id="rId1"/>
  <headerFooter>
    <oddHeader>&amp;C&amp;"-,Gras"&amp;48
MÉTHODES DE NOTATION DU PRIX
&amp;"-,Normal"Graphique comparatif&amp;R&amp;"-,Gras italique"&amp;48Annexe&amp;14 &amp;72T3</oddHeader>
    <oddFooter>&amp;C&amp;"-,Gras"&amp;72&amp;K0000FFSimulation 5
&amp;60 4 offres recevables avec des écarts de prix jusqu'à 30% au-dessus du montant de l'offre la moins chère, mais avec un montant estimé par l'adjudicateur qui est 20% en-dessous de l'offre la moins chère</oddFooter>
  </headerFooter>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0"/>
  <sheetViews>
    <sheetView zoomScale="40" zoomScaleNormal="40" zoomScaleSheetLayoutView="25" zoomScalePageLayoutView="40" workbookViewId="0">
      <selection activeCell="C4" sqref="C4"/>
    </sheetView>
  </sheetViews>
  <sheetFormatPr baseColWidth="10" defaultColWidth="11.53515625" defaultRowHeight="14.6" x14ac:dyDescent="0.4"/>
  <cols>
    <col min="1" max="1" width="34.84375" style="13" customWidth="1"/>
    <col min="2" max="8" width="40.84375" style="13" customWidth="1"/>
    <col min="9" max="9" width="4.15234375" style="13" customWidth="1"/>
    <col min="10" max="10" width="20.4609375" style="13" customWidth="1"/>
    <col min="11" max="11" width="2.4609375" style="13" customWidth="1"/>
    <col min="12" max="16384" width="11.53515625" style="13"/>
  </cols>
  <sheetData>
    <row r="1" spans="1:9" ht="33.65" customHeight="1" thickBot="1" x14ac:dyDescent="0.45">
      <c r="C1" s="14"/>
      <c r="D1" s="14"/>
      <c r="E1" s="14"/>
      <c r="F1" s="14"/>
      <c r="G1" s="14"/>
      <c r="H1" s="14"/>
    </row>
    <row r="2" spans="1:9" ht="165" customHeight="1" thickBot="1" x14ac:dyDescent="0.45">
      <c r="B2" s="54" t="s">
        <v>0</v>
      </c>
      <c r="C2" s="49" t="s">
        <v>15</v>
      </c>
      <c r="D2" s="49" t="s">
        <v>10</v>
      </c>
      <c r="E2" s="49" t="s">
        <v>11</v>
      </c>
      <c r="F2" s="49" t="s">
        <v>28</v>
      </c>
      <c r="G2" s="49" t="s">
        <v>29</v>
      </c>
      <c r="H2" s="50" t="s">
        <v>2</v>
      </c>
      <c r="I2" s="15"/>
    </row>
    <row r="3" spans="1:9" ht="61.3" customHeight="1" thickBot="1" x14ac:dyDescent="0.45">
      <c r="A3" s="41"/>
      <c r="B3" s="55"/>
      <c r="C3" s="43" t="s">
        <v>14</v>
      </c>
      <c r="D3" s="44" t="s">
        <v>6</v>
      </c>
      <c r="E3" s="45" t="s">
        <v>7</v>
      </c>
      <c r="F3" s="48" t="s">
        <v>9</v>
      </c>
      <c r="G3" s="46" t="s">
        <v>8</v>
      </c>
      <c r="H3" s="47" t="s">
        <v>13</v>
      </c>
    </row>
    <row r="4" spans="1:9" ht="30" customHeight="1" thickBot="1" x14ac:dyDescent="0.45">
      <c r="A4" s="16" t="s">
        <v>30</v>
      </c>
      <c r="B4" s="37">
        <v>100</v>
      </c>
      <c r="C4" s="18">
        <f>IF(B4="","",$B$15^1.5/B4^1.5*5)</f>
        <v>5</v>
      </c>
      <c r="D4" s="19">
        <f>IF(B4="","",($B$15^2)/(B4^2)*5)</f>
        <v>5</v>
      </c>
      <c r="E4" s="19">
        <f>IF(B4="","",($B$15^3)/(B4^3)*5)</f>
        <v>5</v>
      </c>
      <c r="F4" s="19">
        <f>IF(B4="","",IF((5+((($B$15-B4)*5)/$B$15))&lt;0,"0.00",5+((($B$15-B4)*5)/$B$15)))</f>
        <v>5</v>
      </c>
      <c r="G4" s="19">
        <f>IF(B4="","",IF((5+((($B$15-B4)*5)/$B$15/2))&lt;0,"0.00",5+((($B$15-B4)*5)/$B$15/2)))</f>
        <v>5</v>
      </c>
      <c r="H4" s="42">
        <f>IF(B4="","",IF((5-((B4-$B$15)/($H$19)))&lt;0,"0.00",IF($B$8="",5-((B4-$B$15)/($H$19)))))</f>
        <v>5</v>
      </c>
    </row>
    <row r="5" spans="1:9" ht="30" customHeight="1" thickBot="1" x14ac:dyDescent="0.45">
      <c r="A5" s="16" t="s">
        <v>18</v>
      </c>
      <c r="B5" s="38">
        <v>102</v>
      </c>
      <c r="C5" s="22">
        <f t="shared" ref="C5:C14" si="0">IF(B5="","",$B$15^1.5/B5^1.5*5)</f>
        <v>4.8536644263562509</v>
      </c>
      <c r="D5" s="23">
        <f t="shared" ref="D5:D14" si="1">IF(B5="","",($B$15^2)/(B5^2)*5)</f>
        <v>4.805843906189927</v>
      </c>
      <c r="E5" s="23">
        <f t="shared" ref="E5:E14" si="2">IF(B5="","",($B$15^3)/(B5^3)*5)</f>
        <v>4.7116116727352226</v>
      </c>
      <c r="F5" s="23">
        <f t="shared" ref="F5:F14" si="3">IF(B5="","",IF((5+((($B$15-B5)*5)/$B$15))&lt;0,"0.00",5+((($B$15-B5)*5)/$B$15)))</f>
        <v>4.9000000000000004</v>
      </c>
      <c r="G5" s="23">
        <f t="shared" ref="G5:G14" si="4">IF(B5="","",IF((5+((($B$15-B5)*5)/$B$15/2))&lt;0,"0.00",5+((($B$15-B5)*5)/$B$15/2)))</f>
        <v>4.95</v>
      </c>
      <c r="H5" s="24">
        <f t="shared" ref="H5:H7" si="5">IF(B5="","",IF((5-((B5-$B$15)/($H$19)))&lt;0,"0.00",IF($B$8="",5-((B5-$B$15)/($H$19)))))</f>
        <v>4.9866666666666664</v>
      </c>
    </row>
    <row r="6" spans="1:9" ht="30" customHeight="1" thickBot="1" x14ac:dyDescent="0.45">
      <c r="A6" s="16" t="s">
        <v>19</v>
      </c>
      <c r="B6" s="38">
        <v>110</v>
      </c>
      <c r="C6" s="22">
        <f t="shared" si="0"/>
        <v>4.3339208602072361</v>
      </c>
      <c r="D6" s="23">
        <f t="shared" si="1"/>
        <v>4.1322314049586781</v>
      </c>
      <c r="E6" s="23">
        <f t="shared" si="2"/>
        <v>3.7565740045078888</v>
      </c>
      <c r="F6" s="23">
        <f t="shared" si="3"/>
        <v>4.5</v>
      </c>
      <c r="G6" s="23">
        <f t="shared" si="4"/>
        <v>4.75</v>
      </c>
      <c r="H6" s="24">
        <f t="shared" si="5"/>
        <v>4.9333333333333336</v>
      </c>
    </row>
    <row r="7" spans="1:9" ht="30" customHeight="1" thickBot="1" x14ac:dyDescent="0.45">
      <c r="A7" s="16" t="s">
        <v>20</v>
      </c>
      <c r="B7" s="38">
        <v>130</v>
      </c>
      <c r="C7" s="22">
        <f t="shared" si="0"/>
        <v>3.3733000742578096</v>
      </c>
      <c r="D7" s="23">
        <f t="shared" si="1"/>
        <v>2.9585798816568047</v>
      </c>
      <c r="E7" s="23">
        <f t="shared" si="2"/>
        <v>2.2758306781975421</v>
      </c>
      <c r="F7" s="23">
        <f t="shared" si="3"/>
        <v>3.5</v>
      </c>
      <c r="G7" s="23">
        <f t="shared" si="4"/>
        <v>4.25</v>
      </c>
      <c r="H7" s="24">
        <f t="shared" si="5"/>
        <v>4.8</v>
      </c>
    </row>
    <row r="8" spans="1:9" ht="30" customHeight="1" thickBot="1" x14ac:dyDescent="0.45">
      <c r="A8" s="16" t="s">
        <v>21</v>
      </c>
      <c r="B8" s="38"/>
      <c r="C8" s="22" t="str">
        <f t="shared" si="0"/>
        <v/>
      </c>
      <c r="D8" s="23" t="str">
        <f t="shared" si="1"/>
        <v/>
      </c>
      <c r="E8" s="23" t="str">
        <f t="shared" si="2"/>
        <v/>
      </c>
      <c r="F8" s="23" t="str">
        <f t="shared" si="3"/>
        <v/>
      </c>
      <c r="G8" s="23" t="str">
        <f t="shared" si="4"/>
        <v/>
      </c>
      <c r="H8" s="24" t="str">
        <f t="shared" ref="H8:H14" si="6">IF(B8="","",IF((5-((B8-$H$19)/$H$19))&lt;0,"0.00",IF($B$8="",5-((B8-$H$19)/($H$19)))))</f>
        <v/>
      </c>
    </row>
    <row r="9" spans="1:9" ht="30" customHeight="1" thickBot="1" x14ac:dyDescent="0.45">
      <c r="A9" s="16" t="s">
        <v>27</v>
      </c>
      <c r="B9" s="38"/>
      <c r="C9" s="22" t="str">
        <f t="shared" si="0"/>
        <v/>
      </c>
      <c r="D9" s="23" t="str">
        <f t="shared" si="1"/>
        <v/>
      </c>
      <c r="E9" s="23" t="str">
        <f t="shared" si="2"/>
        <v/>
      </c>
      <c r="F9" s="23" t="str">
        <f t="shared" si="3"/>
        <v/>
      </c>
      <c r="G9" s="23" t="str">
        <f t="shared" si="4"/>
        <v/>
      </c>
      <c r="H9" s="24" t="str">
        <f t="shared" si="6"/>
        <v/>
      </c>
    </row>
    <row r="10" spans="1:9" ht="30" customHeight="1" thickBot="1" x14ac:dyDescent="0.45">
      <c r="A10" s="16" t="s">
        <v>22</v>
      </c>
      <c r="B10" s="38"/>
      <c r="C10" s="22" t="str">
        <f t="shared" si="0"/>
        <v/>
      </c>
      <c r="D10" s="23" t="str">
        <f t="shared" si="1"/>
        <v/>
      </c>
      <c r="E10" s="23" t="str">
        <f t="shared" si="2"/>
        <v/>
      </c>
      <c r="F10" s="23" t="str">
        <f t="shared" si="3"/>
        <v/>
      </c>
      <c r="G10" s="23"/>
      <c r="H10" s="24" t="str">
        <f t="shared" si="6"/>
        <v/>
      </c>
    </row>
    <row r="11" spans="1:9" ht="30" customHeight="1" thickBot="1" x14ac:dyDescent="0.45">
      <c r="A11" s="16" t="s">
        <v>23</v>
      </c>
      <c r="B11" s="38"/>
      <c r="C11" s="22" t="str">
        <f t="shared" si="0"/>
        <v/>
      </c>
      <c r="D11" s="23" t="str">
        <f t="shared" si="1"/>
        <v/>
      </c>
      <c r="E11" s="23" t="str">
        <f t="shared" si="2"/>
        <v/>
      </c>
      <c r="F11" s="23" t="str">
        <f t="shared" si="3"/>
        <v/>
      </c>
      <c r="G11" s="23" t="str">
        <f t="shared" si="4"/>
        <v/>
      </c>
      <c r="H11" s="24" t="str">
        <f t="shared" si="6"/>
        <v/>
      </c>
    </row>
    <row r="12" spans="1:9" ht="30" customHeight="1" thickBot="1" x14ac:dyDescent="0.45">
      <c r="A12" s="16" t="s">
        <v>24</v>
      </c>
      <c r="B12" s="38"/>
      <c r="C12" s="22" t="str">
        <f t="shared" si="0"/>
        <v/>
      </c>
      <c r="D12" s="23" t="str">
        <f t="shared" si="1"/>
        <v/>
      </c>
      <c r="E12" s="23" t="str">
        <f t="shared" si="2"/>
        <v/>
      </c>
      <c r="F12" s="23" t="str">
        <f t="shared" si="3"/>
        <v/>
      </c>
      <c r="G12" s="23" t="str">
        <f t="shared" si="4"/>
        <v/>
      </c>
      <c r="H12" s="24" t="str">
        <f t="shared" si="6"/>
        <v/>
      </c>
    </row>
    <row r="13" spans="1:9" ht="30" customHeight="1" thickBot="1" x14ac:dyDescent="0.45">
      <c r="A13" s="16" t="s">
        <v>25</v>
      </c>
      <c r="B13" s="38"/>
      <c r="C13" s="22" t="str">
        <f t="shared" si="0"/>
        <v/>
      </c>
      <c r="D13" s="23" t="str">
        <f t="shared" si="1"/>
        <v/>
      </c>
      <c r="E13" s="23" t="str">
        <f t="shared" si="2"/>
        <v/>
      </c>
      <c r="F13" s="23" t="str">
        <f t="shared" si="3"/>
        <v/>
      </c>
      <c r="G13" s="23" t="str">
        <f t="shared" si="4"/>
        <v/>
      </c>
      <c r="H13" s="24" t="str">
        <f t="shared" si="6"/>
        <v/>
      </c>
    </row>
    <row r="14" spans="1:9" ht="30" customHeight="1" thickBot="1" x14ac:dyDescent="0.45">
      <c r="A14" s="16" t="s">
        <v>26</v>
      </c>
      <c r="B14" s="39"/>
      <c r="C14" s="26" t="str">
        <f t="shared" si="0"/>
        <v/>
      </c>
      <c r="D14" s="27" t="str">
        <f t="shared" si="1"/>
        <v/>
      </c>
      <c r="E14" s="27" t="str">
        <f t="shared" si="2"/>
        <v/>
      </c>
      <c r="F14" s="27" t="str">
        <f t="shared" si="3"/>
        <v/>
      </c>
      <c r="G14" s="27" t="str">
        <f t="shared" si="4"/>
        <v/>
      </c>
      <c r="H14" s="28" t="str">
        <f t="shared" si="6"/>
        <v/>
      </c>
    </row>
    <row r="15" spans="1:9" ht="62.15" thickBot="1" x14ac:dyDescent="0.55000000000000004">
      <c r="A15" s="52" t="s">
        <v>16</v>
      </c>
      <c r="B15" s="51">
        <f>MIN(B4:B14)</f>
        <v>100</v>
      </c>
      <c r="C15" s="29"/>
      <c r="D15" s="29"/>
      <c r="E15" s="29"/>
      <c r="F15" s="30"/>
      <c r="G15" s="30"/>
    </row>
    <row r="16" spans="1:9" x14ac:dyDescent="0.4">
      <c r="A16" s="31"/>
      <c r="B16" s="31"/>
      <c r="C16" s="31"/>
      <c r="D16" s="31"/>
      <c r="E16" s="31"/>
      <c r="F16" s="31"/>
    </row>
    <row r="17" spans="1:13" ht="36" customHeight="1" x14ac:dyDescent="0.4">
      <c r="A17" s="56" t="s">
        <v>12</v>
      </c>
      <c r="B17" s="56"/>
      <c r="C17" s="56"/>
      <c r="D17" s="56"/>
      <c r="E17" s="56"/>
      <c r="F17" s="56"/>
      <c r="G17" s="32" t="s">
        <v>3</v>
      </c>
      <c r="H17" s="33" t="s">
        <v>4</v>
      </c>
      <c r="I17" s="34"/>
      <c r="J17" s="34"/>
    </row>
    <row r="18" spans="1:13" ht="15" thickBot="1" x14ac:dyDescent="0.45">
      <c r="A18" s="35"/>
      <c r="B18" s="35"/>
      <c r="C18" s="35"/>
      <c r="D18" s="35"/>
      <c r="E18" s="35"/>
      <c r="F18" s="35"/>
    </row>
    <row r="19" spans="1:13" s="3" customFormat="1" ht="117.65" customHeight="1" thickTop="1" thickBot="1" x14ac:dyDescent="0.45">
      <c r="A19" s="57" t="s">
        <v>17</v>
      </c>
      <c r="B19" s="58"/>
      <c r="C19" s="58"/>
      <c r="D19" s="58"/>
      <c r="E19" s="58"/>
      <c r="F19" s="58"/>
      <c r="G19" s="36">
        <f>IF(B4="","",AVERAGE(B4:B14))</f>
        <v>110.5</v>
      </c>
      <c r="H19" s="40">
        <v>150</v>
      </c>
      <c r="I19" s="10"/>
      <c r="J19" s="11"/>
      <c r="K19" s="1"/>
      <c r="L19" s="2" t="s">
        <v>1</v>
      </c>
      <c r="M19" s="2"/>
    </row>
    <row r="20" spans="1:13" s="8" customFormat="1" ht="6" customHeight="1" thickTop="1" x14ac:dyDescent="0.4">
      <c r="A20" s="4"/>
      <c r="B20" s="6"/>
      <c r="C20" s="5"/>
      <c r="D20" s="5"/>
      <c r="E20" s="5"/>
      <c r="F20" s="5"/>
      <c r="G20" s="5"/>
      <c r="H20" s="7"/>
      <c r="K20" s="9"/>
      <c r="L20" s="9"/>
      <c r="M20" s="9"/>
    </row>
  </sheetData>
  <mergeCells count="3">
    <mergeCell ref="A17:F17"/>
    <mergeCell ref="A19:F19"/>
    <mergeCell ref="B2:B3"/>
  </mergeCells>
  <printOptions horizontalCentered="1" verticalCentered="1"/>
  <pageMargins left="0.27559055118110237" right="0.27559055118110237" top="1.1417322834645669" bottom="0.74803149606299213" header="0.31496062992125984" footer="0.23622047244094491"/>
  <pageSetup paperSize="9" scale="30" orientation="portrait" r:id="rId1"/>
  <headerFooter>
    <oddHeader>&amp;C&amp;"-,Gras"&amp;48
MÉTHODES DE NOTATION DU PRIX
&amp;"-,Normal"Graphique comparatif&amp;R&amp;"-,Gras italique"&amp;48Annexe&amp;14 &amp;72T3</oddHeader>
    <oddFooter>&amp;C&amp;"-,Gras"&amp;72&amp;K0000FFSimulation 6
 &amp;60 4 offres recevables avec des écarts de prix jusqu'à 30% au-dessus du montant de l'offre la moins chère, mais avec un montant estimé par l'adjudicateur qui est 50% au-dessus de l'offre la moins chère</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0"/>
  <sheetViews>
    <sheetView zoomScale="40" zoomScaleNormal="40" zoomScaleSheetLayoutView="25" workbookViewId="0">
      <selection activeCell="C4" sqref="C4"/>
    </sheetView>
  </sheetViews>
  <sheetFormatPr baseColWidth="10" defaultColWidth="11.53515625" defaultRowHeight="14.6" x14ac:dyDescent="0.4"/>
  <cols>
    <col min="1" max="1" width="34.84375" style="13" customWidth="1"/>
    <col min="2" max="8" width="40.84375" style="13" customWidth="1"/>
    <col min="9" max="9" width="4.15234375" style="13" customWidth="1"/>
    <col min="10" max="10" width="20.4609375" style="13" customWidth="1"/>
    <col min="11" max="11" width="2.4609375" style="13" customWidth="1"/>
    <col min="12" max="16384" width="11.53515625" style="13"/>
  </cols>
  <sheetData>
    <row r="1" spans="1:9" ht="33.65" customHeight="1" thickBot="1" x14ac:dyDescent="0.45">
      <c r="C1" s="14"/>
      <c r="D1" s="14"/>
      <c r="E1" s="14"/>
      <c r="F1" s="14"/>
      <c r="G1" s="14"/>
      <c r="H1" s="14"/>
    </row>
    <row r="2" spans="1:9" ht="172.3" customHeight="1" thickBot="1" x14ac:dyDescent="0.45">
      <c r="B2" s="54" t="s">
        <v>0</v>
      </c>
      <c r="C2" s="49" t="s">
        <v>15</v>
      </c>
      <c r="D2" s="49" t="s">
        <v>10</v>
      </c>
      <c r="E2" s="49" t="s">
        <v>11</v>
      </c>
      <c r="F2" s="49" t="s">
        <v>28</v>
      </c>
      <c r="G2" s="49" t="s">
        <v>29</v>
      </c>
      <c r="H2" s="50" t="s">
        <v>2</v>
      </c>
      <c r="I2" s="15"/>
    </row>
    <row r="3" spans="1:9" ht="61.3" customHeight="1" thickBot="1" x14ac:dyDescent="0.45">
      <c r="A3" s="41"/>
      <c r="B3" s="55"/>
      <c r="C3" s="43" t="s">
        <v>14</v>
      </c>
      <c r="D3" s="44" t="s">
        <v>6</v>
      </c>
      <c r="E3" s="45" t="s">
        <v>7</v>
      </c>
      <c r="F3" s="48" t="s">
        <v>9</v>
      </c>
      <c r="G3" s="46" t="s">
        <v>8</v>
      </c>
      <c r="H3" s="47" t="s">
        <v>13</v>
      </c>
    </row>
    <row r="4" spans="1:9" ht="30" customHeight="1" thickBot="1" x14ac:dyDescent="0.45">
      <c r="A4" s="16" t="s">
        <v>30</v>
      </c>
      <c r="B4" s="37">
        <v>100</v>
      </c>
      <c r="C4" s="18">
        <f>IF(B4="","",$B$15^1.5/B4^1.5*5)</f>
        <v>5</v>
      </c>
      <c r="D4" s="19">
        <f>IF(B4="","",($B$15^2)/(B4^2)*5)</f>
        <v>5</v>
      </c>
      <c r="E4" s="19">
        <f>IF(B4="","",($B$15^3)/(B4^3)*5)</f>
        <v>5</v>
      </c>
      <c r="F4" s="19">
        <f>IF(B4="","",IF((5+((($B$15-B4)*5)/$B$15))&lt;0,"0.00",5+((($B$15-B4)*5)/$B$15)))</f>
        <v>5</v>
      </c>
      <c r="G4" s="19">
        <f>IF(B4="","",IF((5+((($B$15-B4)*5)/$B$15/2))&lt;0,"0.00",5+((($B$15-B4)*5)/$B$15/2)))</f>
        <v>5</v>
      </c>
      <c r="H4" s="42">
        <f>IF(B4="","",IF((5-((B4-$B$15)/($H$19)))&lt;0,"0.00",IF($B$8="",5-((B4-$B$15)/($H$19)))))</f>
        <v>5</v>
      </c>
    </row>
    <row r="5" spans="1:9" ht="30" customHeight="1" thickBot="1" x14ac:dyDescent="0.45">
      <c r="A5" s="16" t="s">
        <v>18</v>
      </c>
      <c r="B5" s="38">
        <v>170</v>
      </c>
      <c r="C5" s="22">
        <f t="shared" ref="C5:C14" si="0">IF(B5="","",$B$15^1.5/B5^1.5*5)</f>
        <v>2.2557793789628549</v>
      </c>
      <c r="D5" s="23">
        <f t="shared" ref="D5:D14" si="1">IF(B5="","",($B$15^2)/(B5^2)*5)</f>
        <v>1.7301038062283736</v>
      </c>
      <c r="E5" s="23">
        <f t="shared" ref="E5:E14" si="2">IF(B5="","",($B$15^3)/(B5^3)*5)</f>
        <v>1.0177081213108079</v>
      </c>
      <c r="F5" s="23">
        <f t="shared" ref="F5:F14" si="3">IF(B5="","",IF((5+((($B$15-B5)*5)/$B$15))&lt;0,"0.00",5+((($B$15-B5)*5)/$B$15)))</f>
        <v>1.5</v>
      </c>
      <c r="G5" s="23">
        <f t="shared" ref="G5:G14" si="4">IF(B5="","",IF((5+((($B$15-B5)*5)/$B$15/2))&lt;0,"0.00",5+((($B$15-B5)*5)/$B$15/2)))</f>
        <v>3.25</v>
      </c>
      <c r="H5" s="24">
        <f t="shared" ref="H5:H7" si="5">IF(B5="","",IF((5-((B5-$B$15)/($H$19)))&lt;0,"0.00",IF($B$8="",5-((B5-$B$15)/($H$19)))))</f>
        <v>4.5882352941176467</v>
      </c>
    </row>
    <row r="6" spans="1:9" ht="30" customHeight="1" thickBot="1" x14ac:dyDescent="0.45">
      <c r="A6" s="16" t="s">
        <v>19</v>
      </c>
      <c r="B6" s="38">
        <v>185</v>
      </c>
      <c r="C6" s="22">
        <f t="shared" si="0"/>
        <v>1.9870665461994839</v>
      </c>
      <c r="D6" s="23">
        <f t="shared" si="1"/>
        <v>1.4609203798392987</v>
      </c>
      <c r="E6" s="23">
        <f t="shared" si="2"/>
        <v>0.78968669180502626</v>
      </c>
      <c r="F6" s="23">
        <f t="shared" si="3"/>
        <v>0.75</v>
      </c>
      <c r="G6" s="23">
        <f t="shared" si="4"/>
        <v>2.875</v>
      </c>
      <c r="H6" s="24">
        <f t="shared" si="5"/>
        <v>4.5</v>
      </c>
    </row>
    <row r="7" spans="1:9" ht="30" customHeight="1" thickBot="1" x14ac:dyDescent="0.45">
      <c r="A7" s="16" t="s">
        <v>20</v>
      </c>
      <c r="B7" s="38">
        <v>200</v>
      </c>
      <c r="C7" s="22">
        <f t="shared" si="0"/>
        <v>1.7677669529663718</v>
      </c>
      <c r="D7" s="23">
        <f t="shared" si="1"/>
        <v>1.25</v>
      </c>
      <c r="E7" s="23">
        <f t="shared" si="2"/>
        <v>0.625</v>
      </c>
      <c r="F7" s="23">
        <f t="shared" si="3"/>
        <v>0</v>
      </c>
      <c r="G7" s="23">
        <f t="shared" si="4"/>
        <v>2.5</v>
      </c>
      <c r="H7" s="24">
        <f t="shared" si="5"/>
        <v>4.4117647058823533</v>
      </c>
    </row>
    <row r="8" spans="1:9" ht="30" customHeight="1" thickBot="1" x14ac:dyDescent="0.45">
      <c r="A8" s="16" t="s">
        <v>21</v>
      </c>
      <c r="B8" s="38"/>
      <c r="C8" s="22" t="str">
        <f t="shared" si="0"/>
        <v/>
      </c>
      <c r="D8" s="23" t="str">
        <f t="shared" si="1"/>
        <v/>
      </c>
      <c r="E8" s="23" t="str">
        <f t="shared" si="2"/>
        <v/>
      </c>
      <c r="F8" s="23" t="str">
        <f t="shared" si="3"/>
        <v/>
      </c>
      <c r="G8" s="23" t="str">
        <f t="shared" si="4"/>
        <v/>
      </c>
      <c r="H8" s="24" t="str">
        <f t="shared" ref="H8:H14" si="6">IF(B8="","",IF((5-((B8-$H$19)/$H$19))&lt;0,"0.00",IF($B$8="",5-((B8-$H$19)/($H$19)))))</f>
        <v/>
      </c>
    </row>
    <row r="9" spans="1:9" ht="30" customHeight="1" thickBot="1" x14ac:dyDescent="0.45">
      <c r="A9" s="16" t="s">
        <v>27</v>
      </c>
      <c r="B9" s="38"/>
      <c r="C9" s="22" t="str">
        <f t="shared" si="0"/>
        <v/>
      </c>
      <c r="D9" s="23" t="str">
        <f t="shared" si="1"/>
        <v/>
      </c>
      <c r="E9" s="23" t="str">
        <f t="shared" si="2"/>
        <v/>
      </c>
      <c r="F9" s="23" t="str">
        <f t="shared" si="3"/>
        <v/>
      </c>
      <c r="G9" s="23" t="str">
        <f t="shared" si="4"/>
        <v/>
      </c>
      <c r="H9" s="24" t="str">
        <f t="shared" si="6"/>
        <v/>
      </c>
    </row>
    <row r="10" spans="1:9" ht="30" customHeight="1" thickBot="1" x14ac:dyDescent="0.45">
      <c r="A10" s="16" t="s">
        <v>22</v>
      </c>
      <c r="B10" s="38"/>
      <c r="C10" s="22" t="str">
        <f t="shared" si="0"/>
        <v/>
      </c>
      <c r="D10" s="23" t="str">
        <f t="shared" si="1"/>
        <v/>
      </c>
      <c r="E10" s="23" t="str">
        <f t="shared" si="2"/>
        <v/>
      </c>
      <c r="F10" s="23" t="str">
        <f t="shared" si="3"/>
        <v/>
      </c>
      <c r="G10" s="23" t="str">
        <f t="shared" si="4"/>
        <v/>
      </c>
      <c r="H10" s="24" t="str">
        <f t="shared" si="6"/>
        <v/>
      </c>
    </row>
    <row r="11" spans="1:9" ht="30" customHeight="1" thickBot="1" x14ac:dyDescent="0.45">
      <c r="A11" s="16" t="s">
        <v>23</v>
      </c>
      <c r="B11" s="38"/>
      <c r="C11" s="22" t="str">
        <f t="shared" si="0"/>
        <v/>
      </c>
      <c r="D11" s="23" t="str">
        <f t="shared" si="1"/>
        <v/>
      </c>
      <c r="E11" s="23" t="str">
        <f t="shared" si="2"/>
        <v/>
      </c>
      <c r="F11" s="23" t="str">
        <f t="shared" si="3"/>
        <v/>
      </c>
      <c r="G11" s="23" t="str">
        <f t="shared" si="4"/>
        <v/>
      </c>
      <c r="H11" s="24" t="str">
        <f t="shared" si="6"/>
        <v/>
      </c>
    </row>
    <row r="12" spans="1:9" ht="30" customHeight="1" thickBot="1" x14ac:dyDescent="0.45">
      <c r="A12" s="16" t="s">
        <v>24</v>
      </c>
      <c r="B12" s="38"/>
      <c r="C12" s="22" t="str">
        <f t="shared" si="0"/>
        <v/>
      </c>
      <c r="D12" s="23" t="str">
        <f t="shared" si="1"/>
        <v/>
      </c>
      <c r="E12" s="23" t="str">
        <f t="shared" si="2"/>
        <v/>
      </c>
      <c r="F12" s="23" t="str">
        <f t="shared" si="3"/>
        <v/>
      </c>
      <c r="G12" s="23" t="str">
        <f t="shared" si="4"/>
        <v/>
      </c>
      <c r="H12" s="24" t="str">
        <f t="shared" si="6"/>
        <v/>
      </c>
    </row>
    <row r="13" spans="1:9" ht="30" customHeight="1" thickBot="1" x14ac:dyDescent="0.45">
      <c r="A13" s="16" t="s">
        <v>25</v>
      </c>
      <c r="B13" s="38"/>
      <c r="C13" s="22" t="str">
        <f t="shared" si="0"/>
        <v/>
      </c>
      <c r="D13" s="23" t="str">
        <f t="shared" si="1"/>
        <v/>
      </c>
      <c r="E13" s="23" t="str">
        <f t="shared" si="2"/>
        <v/>
      </c>
      <c r="F13" s="23" t="str">
        <f t="shared" si="3"/>
        <v/>
      </c>
      <c r="G13" s="23" t="str">
        <f t="shared" si="4"/>
        <v/>
      </c>
      <c r="H13" s="24" t="str">
        <f t="shared" si="6"/>
        <v/>
      </c>
    </row>
    <row r="14" spans="1:9" ht="30" customHeight="1" thickBot="1" x14ac:dyDescent="0.45">
      <c r="A14" s="16" t="s">
        <v>26</v>
      </c>
      <c r="B14" s="39"/>
      <c r="C14" s="26" t="str">
        <f t="shared" si="0"/>
        <v/>
      </c>
      <c r="D14" s="27" t="str">
        <f t="shared" si="1"/>
        <v/>
      </c>
      <c r="E14" s="27" t="str">
        <f t="shared" si="2"/>
        <v/>
      </c>
      <c r="F14" s="27" t="str">
        <f t="shared" si="3"/>
        <v/>
      </c>
      <c r="G14" s="27" t="str">
        <f t="shared" si="4"/>
        <v/>
      </c>
      <c r="H14" s="28" t="str">
        <f t="shared" si="6"/>
        <v/>
      </c>
    </row>
    <row r="15" spans="1:9" ht="62.15" thickBot="1" x14ac:dyDescent="0.55000000000000004">
      <c r="A15" s="52" t="s">
        <v>16</v>
      </c>
      <c r="B15" s="51">
        <f>MIN(B4:B14)</f>
        <v>100</v>
      </c>
      <c r="C15" s="29"/>
      <c r="D15" s="29"/>
      <c r="E15" s="29"/>
      <c r="F15" s="30"/>
      <c r="G15" s="30"/>
    </row>
    <row r="16" spans="1:9" x14ac:dyDescent="0.4">
      <c r="A16" s="31"/>
      <c r="B16" s="31"/>
      <c r="C16" s="31"/>
      <c r="D16" s="31"/>
      <c r="E16" s="31"/>
      <c r="F16" s="31"/>
    </row>
    <row r="17" spans="1:13" ht="36" customHeight="1" x14ac:dyDescent="0.4">
      <c r="A17" s="56" t="s">
        <v>12</v>
      </c>
      <c r="B17" s="56"/>
      <c r="C17" s="56"/>
      <c r="D17" s="56"/>
      <c r="E17" s="56"/>
      <c r="F17" s="56"/>
      <c r="G17" s="32" t="s">
        <v>3</v>
      </c>
      <c r="H17" s="33" t="s">
        <v>4</v>
      </c>
      <c r="I17" s="34"/>
      <c r="J17" s="34"/>
    </row>
    <row r="18" spans="1:13" ht="15" thickBot="1" x14ac:dyDescent="0.45">
      <c r="A18" s="35"/>
      <c r="B18" s="35"/>
      <c r="C18" s="35"/>
      <c r="D18" s="35"/>
      <c r="E18" s="35"/>
      <c r="F18" s="35"/>
    </row>
    <row r="19" spans="1:13" s="3" customFormat="1" ht="116.4" customHeight="1" thickTop="1" thickBot="1" x14ac:dyDescent="0.45">
      <c r="A19" s="57" t="s">
        <v>17</v>
      </c>
      <c r="B19" s="58"/>
      <c r="C19" s="58"/>
      <c r="D19" s="58"/>
      <c r="E19" s="58"/>
      <c r="F19" s="58"/>
      <c r="G19" s="36">
        <f>IF(B4="","",AVERAGE(B4:B14))</f>
        <v>163.75</v>
      </c>
      <c r="H19" s="40">
        <v>170</v>
      </c>
      <c r="I19" s="10"/>
      <c r="J19" s="11"/>
      <c r="K19" s="1"/>
      <c r="L19" s="2" t="s">
        <v>1</v>
      </c>
      <c r="M19" s="2"/>
    </row>
    <row r="20" spans="1:13" s="8" customFormat="1" ht="6" customHeight="1" thickTop="1" x14ac:dyDescent="0.4">
      <c r="A20" s="4"/>
      <c r="B20" s="6"/>
      <c r="C20" s="5"/>
      <c r="D20" s="5"/>
      <c r="E20" s="5"/>
      <c r="F20" s="5"/>
      <c r="G20" s="5"/>
      <c r="H20" s="7"/>
      <c r="K20" s="9"/>
      <c r="L20" s="9"/>
      <c r="M20" s="9"/>
    </row>
  </sheetData>
  <mergeCells count="3">
    <mergeCell ref="A17:F17"/>
    <mergeCell ref="A19:F19"/>
    <mergeCell ref="B2:B3"/>
  </mergeCells>
  <printOptions horizontalCentered="1" verticalCentered="1"/>
  <pageMargins left="0.27559055118110237" right="0.27559055118110237" top="1.1417322834645669" bottom="0.74803149606299213" header="0.31496062992125984" footer="0.23622047244094491"/>
  <pageSetup paperSize="9" scale="30" orientation="portrait" r:id="rId1"/>
  <headerFooter>
    <oddHeader>&amp;C&amp;"-,Gras"&amp;48
MÉTHODES DE NOTATION DU PRIX
&amp;"-,Normal"Graphique comparatif&amp;R&amp;"-,Gras italique"&amp;48Annexe&amp;14 &amp;72T3</oddHeader>
    <oddFooter>&amp;C&amp;"-,Gras"&amp;72&amp;K0000FFSimulation 7
  &amp;60 4 offres recevables dont la moins chère est environ 40% en dessous du montant estimé par l'adjudicateur et de la moyenne des offres&amp;RVersion du 1er janvier 2021</oddFooter>
  </headerFooter>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1, 11 offres jusqu'à +30%</vt:lpstr>
      <vt:lpstr>2, 11 offres jusqu'à +100%</vt:lpstr>
      <vt:lpstr>3, 11 offres jusqu'à +200%</vt:lpstr>
      <vt:lpstr>4, 11 offres avec év. dumping</vt:lpstr>
      <vt:lpstr>5, 4 offres +30%, coût MO bas</vt:lpstr>
      <vt:lpstr>6, 4 offres +30%, coût MO élevé</vt:lpstr>
      <vt:lpstr>7, 4 offres avec év. dumping</vt:lpstr>
      <vt:lpstr>'1, 11 offres jusqu''à +30%'!Zone_d_impression</vt:lpstr>
      <vt:lpstr>'2, 11 offres jusqu''à +100%'!Zone_d_impression</vt:lpstr>
      <vt:lpstr>'3, 11 offres jusqu''à +200%'!Zone_d_impression</vt:lpstr>
      <vt:lpstr>'4, 11 offres avec év. dumping'!Zone_d_impression</vt:lpstr>
      <vt:lpstr>'5, 4 offres +30%, coût MO bas'!Zone_d_impression</vt:lpstr>
      <vt:lpstr>'6, 4 offres +30%, coût MO élevé'!Zone_d_impression</vt:lpstr>
      <vt:lpstr>'7, 4 offres avec év. dumping'!Zone_d_impression</vt:lpstr>
    </vt:vector>
  </TitlesOfParts>
  <Company>Vallat Partenaires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T3 - Comparatif méthodes de notation du prix</dc:title>
  <dc:creator>patrick.vallat@v-partenaires.ch</dc:creator>
  <cp:lastModifiedBy>Reding Nicolas</cp:lastModifiedBy>
  <cp:lastPrinted>2021-05-12T13:11:09Z</cp:lastPrinted>
  <dcterms:created xsi:type="dcterms:W3CDTF">2018-12-03T12:54:07Z</dcterms:created>
  <dcterms:modified xsi:type="dcterms:W3CDTF">2021-05-12T13:40:47Z</dcterms:modified>
</cp:coreProperties>
</file>