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545" windowHeight="4590" activeTab="0"/>
  </bookViews>
  <sheets>
    <sheet name="GRAPHIQUE" sheetId="1" r:id="rId1"/>
    <sheet name="Dataset" sheetId="2" r:id="rId2"/>
    <sheet name="5.1. Camenbert" sheetId="3" r:id="rId3"/>
    <sheet name="5.2. Graph2" sheetId="4" r:id="rId4"/>
    <sheet name="5.3. Graph3" sheetId="5" r:id="rId5"/>
    <sheet name="datas" sheetId="6" r:id="rId6"/>
  </sheets>
  <definedNames>
    <definedName name="_xlnm.Print_Area" localSheetId="2">'5.1. Camenbert'!$A$1:$G$51</definedName>
    <definedName name="_xlnm.Print_Area" localSheetId="1">'Dataset'!$A$1:$I$47</definedName>
  </definedNames>
  <calcPr fullCalcOnLoad="1"/>
</workbook>
</file>

<file path=xl/sharedStrings.xml><?xml version="1.0" encoding="utf-8"?>
<sst xmlns="http://schemas.openxmlformats.org/spreadsheetml/2006/main" count="69" uniqueCount="57">
  <si>
    <t>BV 1  Léman en aval de la Venoge</t>
  </si>
  <si>
    <t>BV 2 Léman en amont de la Venoge</t>
  </si>
  <si>
    <t>BV 3 Le Rhône</t>
  </si>
  <si>
    <t>BV 4 La Venoge</t>
  </si>
  <si>
    <t>BV 5 La Thielle et la Vallée de Joux</t>
  </si>
  <si>
    <t>BV 6 La Menthue</t>
  </si>
  <si>
    <t>BV 7 Lac de Morat et la Broie</t>
  </si>
  <si>
    <t>BV 8 Lac de Neuchâtel</t>
  </si>
  <si>
    <t>BV 9 La Sarine</t>
  </si>
  <si>
    <t>BV1+BV5</t>
  </si>
  <si>
    <t>BV2+BV3+BV9</t>
  </si>
  <si>
    <t>BV4+BV6+BV7+BV8</t>
  </si>
  <si>
    <t>Ensemble du canton VD</t>
  </si>
  <si>
    <t>BV1</t>
  </si>
  <si>
    <t>BV2</t>
  </si>
  <si>
    <t>BV3</t>
  </si>
  <si>
    <t>BV4</t>
  </si>
  <si>
    <t>BV5</t>
  </si>
  <si>
    <t>BV6</t>
  </si>
  <si>
    <t>BV7</t>
  </si>
  <si>
    <t>BV8</t>
  </si>
  <si>
    <t>BV9</t>
  </si>
  <si>
    <t>Léman en aval de la Venoge</t>
  </si>
  <si>
    <t>Léman en amont de la Venoge</t>
  </si>
  <si>
    <t>Le Rhône</t>
  </si>
  <si>
    <t>La Venoge</t>
  </si>
  <si>
    <t>La Thielle et la Vallée de Joux</t>
  </si>
  <si>
    <t>La Menthue</t>
  </si>
  <si>
    <t>Lac de Morat et la Broie</t>
  </si>
  <si>
    <t>Lac de Neuchâtel</t>
  </si>
  <si>
    <t>La Sarine</t>
  </si>
  <si>
    <t>Bassin versant</t>
  </si>
  <si>
    <t>km</t>
  </si>
  <si>
    <t>classe</t>
  </si>
  <si>
    <t>%</t>
  </si>
  <si>
    <t>VD</t>
  </si>
  <si>
    <t>BV1 Lac Léman (aval)</t>
  </si>
  <si>
    <t>BV2 Lac Léman (amont)</t>
  </si>
  <si>
    <t>BV3 Rhône</t>
  </si>
  <si>
    <t>BV4 Venoge</t>
  </si>
  <si>
    <t>BV5 Thielle</t>
  </si>
  <si>
    <t>BV6 Menthue</t>
  </si>
  <si>
    <t>BV7 Morat et Broye</t>
  </si>
  <si>
    <t>BV8 Lac Neuchâtel</t>
  </si>
  <si>
    <t>BV9 Sarine</t>
  </si>
  <si>
    <t>.</t>
  </si>
  <si>
    <t>0 - Enterré</t>
  </si>
  <si>
    <t>1 - Naturel</t>
  </si>
  <si>
    <t>2 - Peu atteint</t>
  </si>
  <si>
    <t>3 - Très atteint</t>
  </si>
  <si>
    <t>4 - Artificiel</t>
  </si>
  <si>
    <t>20.4. Degré d'artificialisation des cours d'eau</t>
  </si>
  <si>
    <t>Bassin versant ensemble du canton VD</t>
  </si>
  <si>
    <t>en km</t>
  </si>
  <si>
    <t>en %</t>
  </si>
  <si>
    <t>Répartition des cours d'eau du réseau hydrographique vaudois, par classes d'atteinte, 2005</t>
  </si>
  <si>
    <t>Sources: SESA; SFFN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</si>
</sst>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#,##0.0"/>
    <numFmt numFmtId="178" formatCode="0.000"/>
    <numFmt numFmtId="179" formatCode="0.0000"/>
    <numFmt numFmtId="180" formatCode="0.00000000"/>
    <numFmt numFmtId="181" formatCode="0.000000"/>
    <numFmt numFmtId="182" formatCode="0.00000"/>
    <numFmt numFmtId="183" formatCode="0.0%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0"/>
    </font>
    <font>
      <sz val="2.5"/>
      <color indexed="8"/>
      <name val="Verdana"/>
      <family val="0"/>
    </font>
    <font>
      <sz val="5.25"/>
      <color indexed="8"/>
      <name val="Verdana"/>
      <family val="0"/>
    </font>
    <font>
      <sz val="2.25"/>
      <color indexed="8"/>
      <name val="Verdana"/>
      <family val="0"/>
    </font>
    <font>
      <sz val="2"/>
      <color indexed="8"/>
      <name val="Verdana"/>
      <family val="0"/>
    </font>
    <font>
      <sz val="5.5"/>
      <color indexed="8"/>
      <name val="Verdana"/>
      <family val="0"/>
    </font>
    <font>
      <sz val="10"/>
      <color indexed="8"/>
      <name val="Verdana"/>
      <family val="0"/>
    </font>
    <font>
      <sz val="11.5"/>
      <color indexed="8"/>
      <name val="Verdana"/>
      <family val="0"/>
    </font>
    <font>
      <sz val="10.5"/>
      <color indexed="8"/>
      <name val="Verdana"/>
      <family val="0"/>
    </font>
    <font>
      <sz val="9.2"/>
      <color indexed="8"/>
      <name val="Verdana"/>
      <family val="0"/>
    </font>
    <font>
      <b/>
      <sz val="14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1" fontId="3" fillId="33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" fillId="0" borderId="0" xfId="52" applyFont="1" applyFill="1" applyBorder="1" applyAlignment="1">
      <alignment horizontal="right" wrapText="1"/>
      <protection/>
    </xf>
    <xf numFmtId="0" fontId="6" fillId="34" borderId="0" xfId="0" applyFont="1" applyFill="1" applyAlignment="1">
      <alignment horizontal="center"/>
    </xf>
    <xf numFmtId="9" fontId="3" fillId="0" borderId="0" xfId="53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1" fillId="0" borderId="0" xfId="52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1" fillId="0" borderId="0" xfId="52" applyNumberFormat="1" applyFont="1" applyFill="1" applyBorder="1" applyAlignment="1" applyProtection="1">
      <alignment horizontal="right" wrapText="1"/>
      <protection locked="0"/>
    </xf>
    <xf numFmtId="9" fontId="1" fillId="0" borderId="0" xfId="53" applyFont="1" applyFill="1" applyBorder="1" applyAlignment="1" applyProtection="1">
      <alignment horizontal="right" wrapText="1"/>
      <protection locked="0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1" fontId="2" fillId="35" borderId="0" xfId="0" applyNumberFormat="1" applyFont="1" applyFill="1" applyBorder="1" applyAlignment="1" applyProtection="1">
      <alignment wrapText="1"/>
      <protection locked="0"/>
    </xf>
    <xf numFmtId="178" fontId="2" fillId="35" borderId="0" xfId="0" applyNumberFormat="1" applyFont="1" applyFill="1" applyBorder="1" applyAlignment="1" applyProtection="1">
      <alignment wrapText="1"/>
      <protection locked="0"/>
    </xf>
    <xf numFmtId="0" fontId="0" fillId="36" borderId="10" xfId="0" applyNumberFormat="1" applyFont="1" applyFill="1" applyBorder="1" applyAlignment="1" applyProtection="1">
      <alignment horizontal="left" wrapText="1"/>
      <protection locked="0"/>
    </xf>
    <xf numFmtId="0" fontId="1" fillId="36" borderId="11" xfId="52" applyNumberFormat="1" applyFont="1" applyFill="1" applyBorder="1" applyAlignment="1" applyProtection="1">
      <alignment horizontal="right" wrapText="1"/>
      <protection locked="0"/>
    </xf>
    <xf numFmtId="0" fontId="0" fillId="36" borderId="11" xfId="0" applyNumberFormat="1" applyFont="1" applyFill="1" applyBorder="1" applyAlignment="1" applyProtection="1">
      <alignment wrapText="1"/>
      <protection locked="0"/>
    </xf>
    <xf numFmtId="9" fontId="0" fillId="36" borderId="11" xfId="53" applyFont="1" applyFill="1" applyBorder="1" applyAlignment="1" applyProtection="1">
      <alignment wrapText="1"/>
      <protection locked="0"/>
    </xf>
    <xf numFmtId="1" fontId="0" fillId="36" borderId="0" xfId="0" applyNumberFormat="1" applyFont="1" applyFill="1" applyBorder="1" applyAlignment="1" applyProtection="1">
      <alignment wrapText="1"/>
      <protection locked="0"/>
    </xf>
    <xf numFmtId="0" fontId="0" fillId="36" borderId="13" xfId="0" applyNumberFormat="1" applyFont="1" applyFill="1" applyBorder="1" applyAlignment="1" applyProtection="1">
      <alignment horizontal="left" wrapText="1"/>
      <protection locked="0"/>
    </xf>
    <xf numFmtId="0" fontId="1" fillId="36" borderId="0" xfId="52" applyNumberFormat="1" applyFont="1" applyFill="1" applyBorder="1" applyAlignment="1" applyProtection="1">
      <alignment horizontal="right" wrapText="1"/>
      <protection locked="0"/>
    </xf>
    <xf numFmtId="0" fontId="0" fillId="36" borderId="0" xfId="0" applyNumberFormat="1" applyFont="1" applyFill="1" applyBorder="1" applyAlignment="1" applyProtection="1">
      <alignment wrapText="1"/>
      <protection locked="0"/>
    </xf>
    <xf numFmtId="9" fontId="0" fillId="36" borderId="0" xfId="53" applyFont="1" applyFill="1" applyBorder="1" applyAlignment="1" applyProtection="1">
      <alignment wrapText="1"/>
      <protection locked="0"/>
    </xf>
    <xf numFmtId="0" fontId="0" fillId="36" borderId="15" xfId="0" applyNumberFormat="1" applyFont="1" applyFill="1" applyBorder="1" applyAlignment="1" applyProtection="1">
      <alignment horizontal="left" wrapText="1"/>
      <protection locked="0"/>
    </xf>
    <xf numFmtId="0" fontId="1" fillId="36" borderId="16" xfId="52" applyNumberFormat="1" applyFont="1" applyFill="1" applyBorder="1" applyAlignment="1" applyProtection="1">
      <alignment horizontal="right" wrapText="1"/>
      <protection locked="0"/>
    </xf>
    <xf numFmtId="0" fontId="0" fillId="36" borderId="16" xfId="0" applyNumberFormat="1" applyFont="1" applyFill="1" applyBorder="1" applyAlignment="1" applyProtection="1">
      <alignment wrapText="1"/>
      <protection locked="0"/>
    </xf>
    <xf numFmtId="9" fontId="0" fillId="36" borderId="16" xfId="53" applyFont="1" applyFill="1" applyBorder="1" applyAlignment="1" applyProtection="1">
      <alignment wrapText="1"/>
      <protection locked="0"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0" xfId="0" applyNumberFormat="1" applyFont="1" applyFill="1" applyBorder="1" applyAlignment="1" applyProtection="1">
      <alignment horizontal="left" wrapText="1"/>
      <protection locked="0"/>
    </xf>
    <xf numFmtId="9" fontId="0" fillId="36" borderId="0" xfId="0" applyNumberFormat="1" applyFont="1" applyFill="1" applyBorder="1" applyAlignment="1" applyProtection="1">
      <alignment wrapText="1"/>
      <protection locked="0"/>
    </xf>
    <xf numFmtId="1" fontId="7" fillId="36" borderId="11" xfId="0" applyNumberFormat="1" applyFont="1" applyFill="1" applyBorder="1" applyAlignment="1" applyProtection="1">
      <alignment wrapText="1"/>
      <protection locked="0"/>
    </xf>
    <xf numFmtId="9" fontId="7" fillId="36" borderId="0" xfId="53" applyFont="1" applyFill="1" applyBorder="1" applyAlignment="1" applyProtection="1">
      <alignment wrapText="1"/>
      <protection locked="0"/>
    </xf>
    <xf numFmtId="9" fontId="7" fillId="36" borderId="16" xfId="53" applyFont="1" applyFill="1" applyBorder="1" applyAlignment="1" applyProtection="1">
      <alignment wrapText="1"/>
      <protection locked="0"/>
    </xf>
    <xf numFmtId="1" fontId="7" fillId="36" borderId="0" xfId="0" applyNumberFormat="1" applyFont="1" applyFill="1" applyBorder="1" applyAlignment="1" applyProtection="1">
      <alignment wrapText="1"/>
      <protection locked="0"/>
    </xf>
    <xf numFmtId="0" fontId="2" fillId="37" borderId="0" xfId="0" applyFont="1" applyFill="1" applyBorder="1" applyAlignment="1">
      <alignment/>
    </xf>
    <xf numFmtId="17" fontId="7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alignment wrapText="1"/>
      <protection locked="0"/>
    </xf>
    <xf numFmtId="17" fontId="8" fillId="0" borderId="0" xfId="52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/>
    </xf>
    <xf numFmtId="1" fontId="3" fillId="0" borderId="18" xfId="0" applyNumberFormat="1" applyFont="1" applyBorder="1" applyAlignment="1">
      <alignment/>
    </xf>
    <xf numFmtId="9" fontId="3" fillId="0" borderId="18" xfId="53" applyFont="1" applyBorder="1" applyAlignment="1">
      <alignment/>
    </xf>
    <xf numFmtId="1" fontId="3" fillId="38" borderId="18" xfId="0" applyNumberFormat="1" applyFont="1" applyFill="1" applyBorder="1" applyAlignment="1">
      <alignment horizontal="center"/>
    </xf>
    <xf numFmtId="1" fontId="3" fillId="38" borderId="18" xfId="0" applyNumberFormat="1" applyFont="1" applyFill="1" applyBorder="1" applyAlignment="1">
      <alignment/>
    </xf>
    <xf numFmtId="9" fontId="3" fillId="38" borderId="18" xfId="53" applyFont="1" applyFill="1" applyBorder="1" applyAlignment="1">
      <alignment/>
    </xf>
    <xf numFmtId="1" fontId="3" fillId="36" borderId="18" xfId="0" applyNumberFormat="1" applyFont="1" applyFill="1" applyBorder="1" applyAlignment="1">
      <alignment horizontal="center"/>
    </xf>
    <xf numFmtId="1" fontId="3" fillId="36" borderId="18" xfId="0" applyNumberFormat="1" applyFont="1" applyFill="1" applyBorder="1" applyAlignment="1">
      <alignment/>
    </xf>
    <xf numFmtId="9" fontId="3" fillId="36" borderId="18" xfId="53" applyFont="1" applyFill="1" applyBorder="1" applyAlignment="1">
      <alignment/>
    </xf>
    <xf numFmtId="1" fontId="3" fillId="39" borderId="18" xfId="0" applyNumberFormat="1" applyFont="1" applyFill="1" applyBorder="1" applyAlignment="1">
      <alignment horizontal="center"/>
    </xf>
    <xf numFmtId="1" fontId="3" fillId="39" borderId="18" xfId="0" applyNumberFormat="1" applyFont="1" applyFill="1" applyBorder="1" applyAlignment="1">
      <alignment/>
    </xf>
    <xf numFmtId="9" fontId="3" fillId="39" borderId="18" xfId="53" applyFont="1" applyFill="1" applyBorder="1" applyAlignment="1">
      <alignment/>
    </xf>
    <xf numFmtId="1" fontId="3" fillId="40" borderId="18" xfId="0" applyNumberFormat="1" applyFont="1" applyFill="1" applyBorder="1" applyAlignment="1">
      <alignment horizontal="center"/>
    </xf>
    <xf numFmtId="1" fontId="3" fillId="40" borderId="18" xfId="0" applyNumberFormat="1" applyFont="1" applyFill="1" applyBorder="1" applyAlignment="1">
      <alignment/>
    </xf>
    <xf numFmtId="9" fontId="3" fillId="40" borderId="18" xfId="53" applyFont="1" applyFill="1" applyBorder="1" applyAlignment="1">
      <alignment/>
    </xf>
    <xf numFmtId="1" fontId="3" fillId="41" borderId="18" xfId="0" applyNumberFormat="1" applyFont="1" applyFill="1" applyBorder="1" applyAlignment="1">
      <alignment horizontal="center"/>
    </xf>
    <xf numFmtId="1" fontId="3" fillId="41" borderId="18" xfId="0" applyNumberFormat="1" applyFont="1" applyFill="1" applyBorder="1" applyAlignment="1">
      <alignment/>
    </xf>
    <xf numFmtId="9" fontId="3" fillId="41" borderId="18" xfId="53" applyFont="1" applyFill="1" applyBorder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Border="1" applyAlignment="1">
      <alignment/>
    </xf>
    <xf numFmtId="10" fontId="0" fillId="0" borderId="18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20.4. Degré d'artificialisation des cours d'eau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cours d'eau du réseau hydrographique vaudois, par classes d'atteinte, 2005</a:t>
            </a:r>
          </a:p>
        </c:rich>
      </c:tx>
      <c:layout>
        <c:manualLayout>
          <c:xMode val="factor"/>
          <c:yMode val="factor"/>
          <c:x val="0.007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75"/>
          <c:y val="0.37575"/>
          <c:w val="0.22575"/>
          <c:h val="0.43975"/>
        </c:manualLayout>
      </c:layout>
      <c:pieChart>
        <c:varyColors val="1"/>
        <c:ser>
          <c:idx val="0"/>
          <c:order val="0"/>
          <c:tx>
            <c:strRef>
              <c:f>GRAPHIQUE!$B$4</c:f>
              <c:strCache>
                <c:ptCount val="1"/>
                <c:pt idx="0">
                  <c:v>en km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GRAPHIQUE!$A$5:$A$9</c:f>
              <c:strCache/>
            </c:strRef>
          </c:cat>
          <c:val>
            <c:numRef>
              <c:f>GRAPHIQUE!$B$5:$B$9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5"/>
          <c:y val="0.3985"/>
          <c:w val="0.20075"/>
          <c:h val="0.3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6"/>
          <c:y val="0.25175"/>
          <c:w val="0.39325"/>
          <c:h val="0.524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'5.1. Camenbert'!$F$42:$F$46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75"/>
          <c:y val="0.27025"/>
          <c:w val="0.4415"/>
          <c:h val="0.5542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5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'5.1. Camenbert'!$F$47:$F$51</c:f>
              <c:numCache/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775"/>
        </c:manualLayout>
      </c:layout>
      <c:barChart>
        <c:barDir val="col"/>
        <c:grouping val="percentStacked"/>
        <c:varyColors val="0"/>
        <c:ser>
          <c:idx val="1"/>
          <c:order val="0"/>
          <c:tx>
            <c:v>Naturel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datas!$A$16:$A$25</c:f>
              <c:strCache>
                <c:ptCount val="10"/>
                <c:pt idx="0">
                  <c:v>BV1 Lac Léman (aval)</c:v>
                </c:pt>
                <c:pt idx="1">
                  <c:v>BV2 Lac Léman (amont)</c:v>
                </c:pt>
                <c:pt idx="2">
                  <c:v>BV3 Rhône</c:v>
                </c:pt>
                <c:pt idx="3">
                  <c:v>BV4 Venoge</c:v>
                </c:pt>
                <c:pt idx="4">
                  <c:v>BV5 Thielle</c:v>
                </c:pt>
                <c:pt idx="5">
                  <c:v>BV6 Menthue</c:v>
                </c:pt>
                <c:pt idx="6">
                  <c:v>BV7 Morat et Broye</c:v>
                </c:pt>
                <c:pt idx="7">
                  <c:v>BV8 Lac Neuchâtel</c:v>
                </c:pt>
                <c:pt idx="8">
                  <c:v>BV9 Sarine</c:v>
                </c:pt>
                <c:pt idx="9">
                  <c:v>VD</c:v>
                </c:pt>
              </c:strCache>
            </c:strRef>
          </c:cat>
          <c:val>
            <c:numRef>
              <c:f>datas!$C$16:$C$25</c:f>
              <c:numCache>
                <c:ptCount val="10"/>
                <c:pt idx="0">
                  <c:v>229.298</c:v>
                </c:pt>
                <c:pt idx="1">
                  <c:v>227.827</c:v>
                </c:pt>
                <c:pt idx="2">
                  <c:v>250.298</c:v>
                </c:pt>
                <c:pt idx="3">
                  <c:v>115.674</c:v>
                </c:pt>
                <c:pt idx="4">
                  <c:v>140.617</c:v>
                </c:pt>
                <c:pt idx="5">
                  <c:v>155.455</c:v>
                </c:pt>
                <c:pt idx="6">
                  <c:v>338.746</c:v>
                </c:pt>
                <c:pt idx="7">
                  <c:v>143.173</c:v>
                </c:pt>
                <c:pt idx="8">
                  <c:v>224.45</c:v>
                </c:pt>
                <c:pt idx="9">
                  <c:v>1825.538</c:v>
                </c:pt>
              </c:numCache>
            </c:numRef>
          </c:val>
        </c:ser>
        <c:ser>
          <c:idx val="2"/>
          <c:order val="1"/>
          <c:tx>
            <c:v>Peu atteint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00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datas!$A$16:$A$25</c:f>
              <c:strCache>
                <c:ptCount val="10"/>
                <c:pt idx="0">
                  <c:v>BV1 Lac Léman (aval)</c:v>
                </c:pt>
                <c:pt idx="1">
                  <c:v>BV2 Lac Léman (amont)</c:v>
                </c:pt>
                <c:pt idx="2">
                  <c:v>BV3 Rhône</c:v>
                </c:pt>
                <c:pt idx="3">
                  <c:v>BV4 Venoge</c:v>
                </c:pt>
                <c:pt idx="4">
                  <c:v>BV5 Thielle</c:v>
                </c:pt>
                <c:pt idx="5">
                  <c:v>BV6 Menthue</c:v>
                </c:pt>
                <c:pt idx="6">
                  <c:v>BV7 Morat et Broye</c:v>
                </c:pt>
                <c:pt idx="7">
                  <c:v>BV8 Lac Neuchâtel</c:v>
                </c:pt>
                <c:pt idx="8">
                  <c:v>BV9 Sarine</c:v>
                </c:pt>
                <c:pt idx="9">
                  <c:v>VD</c:v>
                </c:pt>
              </c:strCache>
            </c:strRef>
          </c:cat>
          <c:val>
            <c:numRef>
              <c:f>datas!$D$16:$D$25</c:f>
              <c:numCache>
                <c:ptCount val="10"/>
                <c:pt idx="0">
                  <c:v>42.6507</c:v>
                </c:pt>
                <c:pt idx="1">
                  <c:v>41.2658</c:v>
                </c:pt>
                <c:pt idx="2">
                  <c:v>51.3693</c:v>
                </c:pt>
                <c:pt idx="3">
                  <c:v>25.8023</c:v>
                </c:pt>
                <c:pt idx="4">
                  <c:v>29.274</c:v>
                </c:pt>
                <c:pt idx="5">
                  <c:v>9.33252</c:v>
                </c:pt>
                <c:pt idx="6">
                  <c:v>27.8941</c:v>
                </c:pt>
                <c:pt idx="7">
                  <c:v>25.4885</c:v>
                </c:pt>
                <c:pt idx="8">
                  <c:v>83.3953</c:v>
                </c:pt>
                <c:pt idx="9">
                  <c:v>336.47252</c:v>
                </c:pt>
              </c:numCache>
            </c:numRef>
          </c:val>
        </c:ser>
        <c:ser>
          <c:idx val="3"/>
          <c:order val="2"/>
          <c:tx>
            <c:v>Très atteint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datas!$A$16:$A$25</c:f>
              <c:strCache>
                <c:ptCount val="10"/>
                <c:pt idx="0">
                  <c:v>BV1 Lac Léman (aval)</c:v>
                </c:pt>
                <c:pt idx="1">
                  <c:v>BV2 Lac Léman (amont)</c:v>
                </c:pt>
                <c:pt idx="2">
                  <c:v>BV3 Rhône</c:v>
                </c:pt>
                <c:pt idx="3">
                  <c:v>BV4 Venoge</c:v>
                </c:pt>
                <c:pt idx="4">
                  <c:v>BV5 Thielle</c:v>
                </c:pt>
                <c:pt idx="5">
                  <c:v>BV6 Menthue</c:v>
                </c:pt>
                <c:pt idx="6">
                  <c:v>BV7 Morat et Broye</c:v>
                </c:pt>
                <c:pt idx="7">
                  <c:v>BV8 Lac Neuchâtel</c:v>
                </c:pt>
                <c:pt idx="8">
                  <c:v>BV9 Sarine</c:v>
                </c:pt>
                <c:pt idx="9">
                  <c:v>VD</c:v>
                </c:pt>
              </c:strCache>
            </c:strRef>
          </c:cat>
          <c:val>
            <c:numRef>
              <c:f>datas!$E$16:$E$25</c:f>
              <c:numCache>
                <c:ptCount val="10"/>
                <c:pt idx="0">
                  <c:v>33.2342</c:v>
                </c:pt>
                <c:pt idx="1">
                  <c:v>41.3703</c:v>
                </c:pt>
                <c:pt idx="2">
                  <c:v>52.6986</c:v>
                </c:pt>
                <c:pt idx="3">
                  <c:v>13.9599</c:v>
                </c:pt>
                <c:pt idx="4">
                  <c:v>40.6784</c:v>
                </c:pt>
                <c:pt idx="5">
                  <c:v>1.64744</c:v>
                </c:pt>
                <c:pt idx="6">
                  <c:v>36.7328</c:v>
                </c:pt>
                <c:pt idx="7">
                  <c:v>39.7141</c:v>
                </c:pt>
                <c:pt idx="8">
                  <c:v>8.94145</c:v>
                </c:pt>
                <c:pt idx="9">
                  <c:v>268.97719</c:v>
                </c:pt>
              </c:numCache>
            </c:numRef>
          </c:val>
        </c:ser>
        <c:ser>
          <c:idx val="4"/>
          <c:order val="3"/>
          <c:tx>
            <c:v>Artificiel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0000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datas!$A$16:$A$25</c:f>
              <c:strCache>
                <c:ptCount val="10"/>
                <c:pt idx="0">
                  <c:v>BV1 Lac Léman (aval)</c:v>
                </c:pt>
                <c:pt idx="1">
                  <c:v>BV2 Lac Léman (amont)</c:v>
                </c:pt>
                <c:pt idx="2">
                  <c:v>BV3 Rhône</c:v>
                </c:pt>
                <c:pt idx="3">
                  <c:v>BV4 Venoge</c:v>
                </c:pt>
                <c:pt idx="4">
                  <c:v>BV5 Thielle</c:v>
                </c:pt>
                <c:pt idx="5">
                  <c:v>BV6 Menthue</c:v>
                </c:pt>
                <c:pt idx="6">
                  <c:v>BV7 Morat et Broye</c:v>
                </c:pt>
                <c:pt idx="7">
                  <c:v>BV8 Lac Neuchâtel</c:v>
                </c:pt>
                <c:pt idx="8">
                  <c:v>BV9 Sarine</c:v>
                </c:pt>
                <c:pt idx="9">
                  <c:v>VD</c:v>
                </c:pt>
              </c:strCache>
            </c:strRef>
          </c:cat>
          <c:val>
            <c:numRef>
              <c:f>datas!$F$16:$F$25</c:f>
              <c:numCache>
                <c:ptCount val="10"/>
                <c:pt idx="0">
                  <c:v>25.4465</c:v>
                </c:pt>
                <c:pt idx="1">
                  <c:v>19.1131</c:v>
                </c:pt>
                <c:pt idx="2">
                  <c:v>5.60609</c:v>
                </c:pt>
                <c:pt idx="3">
                  <c:v>10.0701</c:v>
                </c:pt>
                <c:pt idx="4">
                  <c:v>7.78025</c:v>
                </c:pt>
                <c:pt idx="5">
                  <c:v>0</c:v>
                </c:pt>
                <c:pt idx="6">
                  <c:v>48.9887</c:v>
                </c:pt>
                <c:pt idx="7">
                  <c:v>37.5328</c:v>
                </c:pt>
                <c:pt idx="8">
                  <c:v>1.06585</c:v>
                </c:pt>
                <c:pt idx="9">
                  <c:v>155.60339000000002</c:v>
                </c:pt>
              </c:numCache>
            </c:numRef>
          </c:val>
        </c:ser>
        <c:ser>
          <c:idx val="0"/>
          <c:order val="4"/>
          <c:tx>
            <c:v>Enterré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800080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datas!$A$16:$A$25</c:f>
              <c:strCache>
                <c:ptCount val="10"/>
                <c:pt idx="0">
                  <c:v>BV1 Lac Léman (aval)</c:v>
                </c:pt>
                <c:pt idx="1">
                  <c:v>BV2 Lac Léman (amont)</c:v>
                </c:pt>
                <c:pt idx="2">
                  <c:v>BV3 Rhône</c:v>
                </c:pt>
                <c:pt idx="3">
                  <c:v>BV4 Venoge</c:v>
                </c:pt>
                <c:pt idx="4">
                  <c:v>BV5 Thielle</c:v>
                </c:pt>
                <c:pt idx="5">
                  <c:v>BV6 Menthue</c:v>
                </c:pt>
                <c:pt idx="6">
                  <c:v>BV7 Morat et Broye</c:v>
                </c:pt>
                <c:pt idx="7">
                  <c:v>BV8 Lac Neuchâtel</c:v>
                </c:pt>
                <c:pt idx="8">
                  <c:v>BV9 Sarine</c:v>
                </c:pt>
                <c:pt idx="9">
                  <c:v>VD</c:v>
                </c:pt>
              </c:strCache>
            </c:strRef>
          </c:cat>
          <c:val>
            <c:numRef>
              <c:f>datas!$B$16:$B$25</c:f>
              <c:numCache>
                <c:ptCount val="10"/>
                <c:pt idx="0">
                  <c:v>31.4167</c:v>
                </c:pt>
                <c:pt idx="1">
                  <c:v>53.4958</c:v>
                </c:pt>
                <c:pt idx="2">
                  <c:v>10.2233</c:v>
                </c:pt>
                <c:pt idx="3">
                  <c:v>17.6969</c:v>
                </c:pt>
                <c:pt idx="4">
                  <c:v>15.168</c:v>
                </c:pt>
                <c:pt idx="5">
                  <c:v>5.78719</c:v>
                </c:pt>
                <c:pt idx="6">
                  <c:v>41.3973</c:v>
                </c:pt>
                <c:pt idx="7">
                  <c:v>25.6711</c:v>
                </c:pt>
                <c:pt idx="8">
                  <c:v>3.90711</c:v>
                </c:pt>
                <c:pt idx="9">
                  <c:v>204.7634</c:v>
                </c:pt>
              </c:numCache>
            </c:numRef>
          </c:val>
        </c:ser>
        <c:overlap val="100"/>
        <c:gapWidth val="60"/>
        <c:axId val="31661221"/>
        <c:axId val="23041646"/>
      </c:barChart>
      <c:catAx>
        <c:axId val="316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3041646"/>
        <c:crosses val="autoZero"/>
        <c:auto val="1"/>
        <c:lblOffset val="100"/>
        <c:tickLblSkip val="1"/>
        <c:noMultiLvlLbl val="0"/>
      </c:catAx>
      <c:valAx>
        <c:axId val="2304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1661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"/>
          <c:y val="0.956"/>
          <c:w val="0.407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Ecomorphologie par bassin versant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075"/>
          <c:w val="0.87075"/>
          <c:h val="0.87275"/>
        </c:manualLayout>
      </c:layout>
      <c:barChart>
        <c:barDir val="col"/>
        <c:grouping val="stacked"/>
        <c:varyColors val="0"/>
        <c:ser>
          <c:idx val="2"/>
          <c:order val="0"/>
          <c:tx>
            <c:v>Peu atteint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datas!$A$16:$A$24</c:f>
              <c:strCache>
                <c:ptCount val="9"/>
                <c:pt idx="0">
                  <c:v>BV1 Lac Léman (aval)</c:v>
                </c:pt>
                <c:pt idx="1">
                  <c:v>BV2 Lac Léman (amont)</c:v>
                </c:pt>
                <c:pt idx="2">
                  <c:v>BV3 Rhône</c:v>
                </c:pt>
                <c:pt idx="3">
                  <c:v>BV4 Venoge</c:v>
                </c:pt>
                <c:pt idx="4">
                  <c:v>BV5 Thielle</c:v>
                </c:pt>
                <c:pt idx="5">
                  <c:v>BV6 Menthue</c:v>
                </c:pt>
                <c:pt idx="6">
                  <c:v>BV7 Morat et Broye</c:v>
                </c:pt>
                <c:pt idx="7">
                  <c:v>BV8 Lac Neuchâtel</c:v>
                </c:pt>
                <c:pt idx="8">
                  <c:v>BV9 Sarine</c:v>
                </c:pt>
              </c:strCache>
            </c:strRef>
          </c:cat>
          <c:val>
            <c:numRef>
              <c:f>datas!$D$16:$D$24</c:f>
              <c:numCache>
                <c:ptCount val="9"/>
                <c:pt idx="0">
                  <c:v>42.6507</c:v>
                </c:pt>
                <c:pt idx="1">
                  <c:v>41.2658</c:v>
                </c:pt>
                <c:pt idx="2">
                  <c:v>51.3693</c:v>
                </c:pt>
                <c:pt idx="3">
                  <c:v>25.8023</c:v>
                </c:pt>
                <c:pt idx="4">
                  <c:v>29.274</c:v>
                </c:pt>
                <c:pt idx="5">
                  <c:v>9.33252</c:v>
                </c:pt>
                <c:pt idx="6">
                  <c:v>27.8941</c:v>
                </c:pt>
                <c:pt idx="7">
                  <c:v>25.4885</c:v>
                </c:pt>
                <c:pt idx="8">
                  <c:v>83.3953</c:v>
                </c:pt>
              </c:numCache>
            </c:numRef>
          </c:val>
        </c:ser>
        <c:ser>
          <c:idx val="3"/>
          <c:order val="1"/>
          <c:tx>
            <c:v>Très atteint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datas!$A$16:$A$24</c:f>
              <c:strCache>
                <c:ptCount val="9"/>
                <c:pt idx="0">
                  <c:v>BV1 Lac Léman (aval)</c:v>
                </c:pt>
                <c:pt idx="1">
                  <c:v>BV2 Lac Léman (amont)</c:v>
                </c:pt>
                <c:pt idx="2">
                  <c:v>BV3 Rhône</c:v>
                </c:pt>
                <c:pt idx="3">
                  <c:v>BV4 Venoge</c:v>
                </c:pt>
                <c:pt idx="4">
                  <c:v>BV5 Thielle</c:v>
                </c:pt>
                <c:pt idx="5">
                  <c:v>BV6 Menthue</c:v>
                </c:pt>
                <c:pt idx="6">
                  <c:v>BV7 Morat et Broye</c:v>
                </c:pt>
                <c:pt idx="7">
                  <c:v>BV8 Lac Neuchâtel</c:v>
                </c:pt>
                <c:pt idx="8">
                  <c:v>BV9 Sarine</c:v>
                </c:pt>
              </c:strCache>
            </c:strRef>
          </c:cat>
          <c:val>
            <c:numRef>
              <c:f>datas!$E$16:$E$24</c:f>
              <c:numCache>
                <c:ptCount val="9"/>
                <c:pt idx="0">
                  <c:v>33.2342</c:v>
                </c:pt>
                <c:pt idx="1">
                  <c:v>41.3703</c:v>
                </c:pt>
                <c:pt idx="2">
                  <c:v>52.6986</c:v>
                </c:pt>
                <c:pt idx="3">
                  <c:v>13.9599</c:v>
                </c:pt>
                <c:pt idx="4">
                  <c:v>40.6784</c:v>
                </c:pt>
                <c:pt idx="5">
                  <c:v>1.64744</c:v>
                </c:pt>
                <c:pt idx="6">
                  <c:v>36.7328</c:v>
                </c:pt>
                <c:pt idx="7">
                  <c:v>39.7141</c:v>
                </c:pt>
                <c:pt idx="8">
                  <c:v>8.94145</c:v>
                </c:pt>
              </c:numCache>
            </c:numRef>
          </c:val>
        </c:ser>
        <c:ser>
          <c:idx val="4"/>
          <c:order val="2"/>
          <c:tx>
            <c:v>Artificiel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datas!$A$16:$A$24</c:f>
              <c:strCache>
                <c:ptCount val="9"/>
                <c:pt idx="0">
                  <c:v>BV1 Lac Léman (aval)</c:v>
                </c:pt>
                <c:pt idx="1">
                  <c:v>BV2 Lac Léman (amont)</c:v>
                </c:pt>
                <c:pt idx="2">
                  <c:v>BV3 Rhône</c:v>
                </c:pt>
                <c:pt idx="3">
                  <c:v>BV4 Venoge</c:v>
                </c:pt>
                <c:pt idx="4">
                  <c:v>BV5 Thielle</c:v>
                </c:pt>
                <c:pt idx="5">
                  <c:v>BV6 Menthue</c:v>
                </c:pt>
                <c:pt idx="6">
                  <c:v>BV7 Morat et Broye</c:v>
                </c:pt>
                <c:pt idx="7">
                  <c:v>BV8 Lac Neuchâtel</c:v>
                </c:pt>
                <c:pt idx="8">
                  <c:v>BV9 Sarine</c:v>
                </c:pt>
              </c:strCache>
            </c:strRef>
          </c:cat>
          <c:val>
            <c:numRef>
              <c:f>datas!$F$16:$F$24</c:f>
              <c:numCache>
                <c:ptCount val="9"/>
                <c:pt idx="0">
                  <c:v>25.4465</c:v>
                </c:pt>
                <c:pt idx="1">
                  <c:v>19.1131</c:v>
                </c:pt>
                <c:pt idx="2">
                  <c:v>5.60609</c:v>
                </c:pt>
                <c:pt idx="3">
                  <c:v>10.0701</c:v>
                </c:pt>
                <c:pt idx="4">
                  <c:v>7.78025</c:v>
                </c:pt>
                <c:pt idx="5">
                  <c:v>0</c:v>
                </c:pt>
                <c:pt idx="6">
                  <c:v>48.9887</c:v>
                </c:pt>
                <c:pt idx="7">
                  <c:v>37.5328</c:v>
                </c:pt>
                <c:pt idx="8">
                  <c:v>1.06585</c:v>
                </c:pt>
              </c:numCache>
            </c:numRef>
          </c:val>
        </c:ser>
        <c:ser>
          <c:idx val="0"/>
          <c:order val="3"/>
          <c:tx>
            <c:v>Enterrés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datas!$B$16:$B$24</c:f>
              <c:numCache>
                <c:ptCount val="9"/>
                <c:pt idx="0">
                  <c:v>31.4167</c:v>
                </c:pt>
                <c:pt idx="1">
                  <c:v>53.4958</c:v>
                </c:pt>
                <c:pt idx="2">
                  <c:v>10.2233</c:v>
                </c:pt>
                <c:pt idx="3">
                  <c:v>17.6969</c:v>
                </c:pt>
                <c:pt idx="4">
                  <c:v>15.168</c:v>
                </c:pt>
                <c:pt idx="5">
                  <c:v>5.78719</c:v>
                </c:pt>
                <c:pt idx="6">
                  <c:v>41.3973</c:v>
                </c:pt>
                <c:pt idx="7">
                  <c:v>25.6711</c:v>
                </c:pt>
                <c:pt idx="8">
                  <c:v>3.90711</c:v>
                </c:pt>
              </c:numCache>
            </c:numRef>
          </c:val>
        </c:ser>
        <c:overlap val="100"/>
        <c:axId val="5183391"/>
        <c:axId val="11192440"/>
      </c:barChart>
      <c:catAx>
        <c:axId val="518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92440"/>
        <c:crosses val="autoZero"/>
        <c:auto val="1"/>
        <c:lblOffset val="100"/>
        <c:tickLblSkip val="1"/>
        <c:noMultiLvlLbl val="0"/>
      </c:catAx>
      <c:valAx>
        <c:axId val="11192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33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42925"/>
          <c:w val="0.103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25"/>
          <c:y val="0.28"/>
          <c:w val="0.398"/>
          <c:h val="0.506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5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'5.1. Camenbert'!$F$2:$F$6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75"/>
          <c:y val="0.26125"/>
          <c:w val="0.40175"/>
          <c:h val="0.496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5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'5.1. Camenbert'!$F$7:$F$11</c:f>
              <c:numCache/>
            </c:numRef>
          </c:val>
        </c:ser>
        <c:firstSliceAng val="33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5"/>
          <c:y val="0.297"/>
          <c:w val="0.39525"/>
          <c:h val="0.4972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5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'5.1. Camenbert'!$F$12:$F$16</c:f>
              <c:numCache/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5"/>
          <c:y val="0.308"/>
          <c:w val="0.4035"/>
          <c:h val="0.482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5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'5.1. Camenbert'!$F$17:$F$21</c:f>
              <c:numCache/>
            </c:numRef>
          </c:val>
        </c:ser>
        <c:firstSliceAng val="32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7"/>
          <c:y val="0.25975"/>
          <c:w val="0.46425"/>
          <c:h val="0.5682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5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'5.1. Camenbert'!$F$22:$F$26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25"/>
          <c:y val="0.2905"/>
          <c:w val="0.4505"/>
          <c:h val="0.52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5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'5.1. Camenbert'!$F$27:$F$31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2695"/>
          <c:w val="0.421"/>
          <c:h val="0.546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5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'5.1. Camenbert'!$F$32:$F$36</c:f>
              <c:numCache/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25"/>
          <c:y val="0.248"/>
          <c:w val="0.42625"/>
          <c:h val="0.553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5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'5.1. Camenbert'!$F$37:$F$41</c:f>
              <c:numCache/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&amp;LTableau 5.2: Comparaison des répartitions des classes écomorphologiques par bassin versant (en %)&amp;C&amp;R</oddHeader>
    <oddFooter>&amp;L&amp;"Balloon XBd BT,Extra Bold"ECOSCAN SA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&amp;LTableau 5.3: Comparaison des kilométrages des classes écomorphologiques II, III, IV et enterré, par bassin versant (en km)</oddHeader>
    <oddFooter>&amp;L&amp;"Balloon XBd BT,Normal"Ecoscan sa&amp;C&amp;R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0.90325</cdr:y>
    </cdr:from>
    <cdr:to>
      <cdr:x>0.3235</cdr:x>
      <cdr:y>0.99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2362200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SESA; SFFN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19050</xdr:rowOff>
    </xdr:from>
    <xdr:to>
      <xdr:col>6</xdr:col>
      <xdr:colOff>247650</xdr:colOff>
      <xdr:row>29</xdr:row>
      <xdr:rowOff>47625</xdr:rowOff>
    </xdr:to>
    <xdr:graphicFrame>
      <xdr:nvGraphicFramePr>
        <xdr:cNvPr id="1" name="Chart 4"/>
        <xdr:cNvGraphicFramePr/>
      </xdr:nvGraphicFramePr>
      <xdr:xfrm>
        <a:off x="142875" y="2447925"/>
        <a:ext cx="50196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7</xdr:col>
      <xdr:colOff>381000</xdr:colOff>
      <xdr:row>7</xdr:row>
      <xdr:rowOff>47625</xdr:rowOff>
    </xdr:to>
    <xdr:graphicFrame>
      <xdr:nvGraphicFramePr>
        <xdr:cNvPr id="1" name="Chart 1"/>
        <xdr:cNvGraphicFramePr/>
      </xdr:nvGraphicFramePr>
      <xdr:xfrm>
        <a:off x="3371850" y="0"/>
        <a:ext cx="190500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438150</xdr:colOff>
      <xdr:row>4</xdr:row>
      <xdr:rowOff>66675</xdr:rowOff>
    </xdr:from>
    <xdr:to>
      <xdr:col>7</xdr:col>
      <xdr:colOff>400050</xdr:colOff>
      <xdr:row>12</xdr:row>
      <xdr:rowOff>85725</xdr:rowOff>
    </xdr:to>
    <xdr:graphicFrame>
      <xdr:nvGraphicFramePr>
        <xdr:cNvPr id="2" name="Chart 2"/>
        <xdr:cNvGraphicFramePr/>
      </xdr:nvGraphicFramePr>
      <xdr:xfrm>
        <a:off x="3409950" y="962025"/>
        <a:ext cx="188595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409575</xdr:colOff>
      <xdr:row>9</xdr:row>
      <xdr:rowOff>9525</xdr:rowOff>
    </xdr:from>
    <xdr:to>
      <xdr:col>7</xdr:col>
      <xdr:colOff>428625</xdr:colOff>
      <xdr:row>17</xdr:row>
      <xdr:rowOff>47625</xdr:rowOff>
    </xdr:to>
    <xdr:graphicFrame>
      <xdr:nvGraphicFramePr>
        <xdr:cNvPr id="3" name="Chart 3"/>
        <xdr:cNvGraphicFramePr/>
      </xdr:nvGraphicFramePr>
      <xdr:xfrm>
        <a:off x="3381375" y="1857375"/>
        <a:ext cx="19431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476250</xdr:colOff>
      <xdr:row>14</xdr:row>
      <xdr:rowOff>38100</xdr:rowOff>
    </xdr:from>
    <xdr:to>
      <xdr:col>7</xdr:col>
      <xdr:colOff>333375</xdr:colOff>
      <xdr:row>22</xdr:row>
      <xdr:rowOff>19050</xdr:rowOff>
    </xdr:to>
    <xdr:graphicFrame>
      <xdr:nvGraphicFramePr>
        <xdr:cNvPr id="4" name="Chart 4"/>
        <xdr:cNvGraphicFramePr/>
      </xdr:nvGraphicFramePr>
      <xdr:xfrm>
        <a:off x="3448050" y="2838450"/>
        <a:ext cx="1781175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476250</xdr:colOff>
      <xdr:row>19</xdr:row>
      <xdr:rowOff>95250</xdr:rowOff>
    </xdr:from>
    <xdr:to>
      <xdr:col>7</xdr:col>
      <xdr:colOff>257175</xdr:colOff>
      <xdr:row>26</xdr:row>
      <xdr:rowOff>171450</xdr:rowOff>
    </xdr:to>
    <xdr:graphicFrame>
      <xdr:nvGraphicFramePr>
        <xdr:cNvPr id="5" name="Chart 5"/>
        <xdr:cNvGraphicFramePr/>
      </xdr:nvGraphicFramePr>
      <xdr:xfrm>
        <a:off x="3448050" y="3848100"/>
        <a:ext cx="1704975" cy="1409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24</xdr:row>
      <xdr:rowOff>133350</xdr:rowOff>
    </xdr:from>
    <xdr:to>
      <xdr:col>7</xdr:col>
      <xdr:colOff>190500</xdr:colOff>
      <xdr:row>32</xdr:row>
      <xdr:rowOff>38100</xdr:rowOff>
    </xdr:to>
    <xdr:graphicFrame>
      <xdr:nvGraphicFramePr>
        <xdr:cNvPr id="6" name="Chart 6"/>
        <xdr:cNvGraphicFramePr/>
      </xdr:nvGraphicFramePr>
      <xdr:xfrm>
        <a:off x="3438525" y="4838700"/>
        <a:ext cx="1647825" cy="1428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457200</xdr:colOff>
      <xdr:row>29</xdr:row>
      <xdr:rowOff>133350</xdr:rowOff>
    </xdr:from>
    <xdr:to>
      <xdr:col>7</xdr:col>
      <xdr:colOff>361950</xdr:colOff>
      <xdr:row>37</xdr:row>
      <xdr:rowOff>38100</xdr:rowOff>
    </xdr:to>
    <xdr:graphicFrame>
      <xdr:nvGraphicFramePr>
        <xdr:cNvPr id="7" name="Chart 7"/>
        <xdr:cNvGraphicFramePr/>
      </xdr:nvGraphicFramePr>
      <xdr:xfrm>
        <a:off x="3429000" y="5791200"/>
        <a:ext cx="1828800" cy="1428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428625</xdr:colOff>
      <xdr:row>34</xdr:row>
      <xdr:rowOff>133350</xdr:rowOff>
    </xdr:from>
    <xdr:to>
      <xdr:col>7</xdr:col>
      <xdr:colOff>333375</xdr:colOff>
      <xdr:row>42</xdr:row>
      <xdr:rowOff>38100</xdr:rowOff>
    </xdr:to>
    <xdr:graphicFrame>
      <xdr:nvGraphicFramePr>
        <xdr:cNvPr id="8" name="Chart 8"/>
        <xdr:cNvGraphicFramePr/>
      </xdr:nvGraphicFramePr>
      <xdr:xfrm>
        <a:off x="3400425" y="6743700"/>
        <a:ext cx="1828800" cy="1428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361950</xdr:colOff>
      <xdr:row>39</xdr:row>
      <xdr:rowOff>171450</xdr:rowOff>
    </xdr:from>
    <xdr:to>
      <xdr:col>7</xdr:col>
      <xdr:colOff>390525</xdr:colOff>
      <xdr:row>47</xdr:row>
      <xdr:rowOff>133350</xdr:rowOff>
    </xdr:to>
    <xdr:graphicFrame>
      <xdr:nvGraphicFramePr>
        <xdr:cNvPr id="9" name="Chart 9"/>
        <xdr:cNvGraphicFramePr/>
      </xdr:nvGraphicFramePr>
      <xdr:xfrm>
        <a:off x="3333750" y="7734300"/>
        <a:ext cx="19526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44</xdr:row>
      <xdr:rowOff>142875</xdr:rowOff>
    </xdr:from>
    <xdr:to>
      <xdr:col>7</xdr:col>
      <xdr:colOff>266700</xdr:colOff>
      <xdr:row>52</xdr:row>
      <xdr:rowOff>9525</xdr:rowOff>
    </xdr:to>
    <xdr:graphicFrame>
      <xdr:nvGraphicFramePr>
        <xdr:cNvPr id="10" name="Chart 10"/>
        <xdr:cNvGraphicFramePr/>
      </xdr:nvGraphicFramePr>
      <xdr:xfrm>
        <a:off x="3438525" y="8658225"/>
        <a:ext cx="1724025" cy="1362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0.07975</cdr:y>
    </cdr:from>
    <cdr:to>
      <cdr:x>0.813</cdr:x>
      <cdr:y>0.153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457200"/>
          <a:ext cx="57816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Valeurs absolues (en km), la classe "naturel/semi-naturel" n'est pas représentée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view="pageBreakPreview" zoomScale="60" zoomScalePageLayoutView="0" workbookViewId="0" topLeftCell="A1">
      <selection activeCell="A1" sqref="A1"/>
    </sheetView>
  </sheetViews>
  <sheetFormatPr defaultColWidth="11.421875" defaultRowHeight="12.75"/>
  <cols>
    <col min="1" max="1" width="16.57421875" style="0" customWidth="1"/>
  </cols>
  <sheetData>
    <row r="1" ht="12.75">
      <c r="A1" s="85" t="s">
        <v>51</v>
      </c>
    </row>
    <row r="3" ht="12.75">
      <c r="A3" t="s">
        <v>55</v>
      </c>
    </row>
    <row r="4" spans="1:5" ht="12.75">
      <c r="A4" s="86" t="s">
        <v>33</v>
      </c>
      <c r="B4" s="86" t="s">
        <v>53</v>
      </c>
      <c r="C4" s="86" t="s">
        <v>54</v>
      </c>
      <c r="E4" s="88"/>
    </row>
    <row r="5" spans="1:5" ht="12.75">
      <c r="A5" s="86" t="s">
        <v>46</v>
      </c>
      <c r="B5" s="86">
        <v>204.7634</v>
      </c>
      <c r="C5" s="89">
        <v>0.07335628634772114</v>
      </c>
      <c r="E5" s="90"/>
    </row>
    <row r="6" spans="1:5" ht="12.75">
      <c r="A6" s="86" t="s">
        <v>47</v>
      </c>
      <c r="B6" s="86">
        <v>1825.538</v>
      </c>
      <c r="C6" s="89">
        <v>0.6539971902529756</v>
      </c>
      <c r="E6" s="90"/>
    </row>
    <row r="7" spans="1:5" ht="12.75">
      <c r="A7" s="86" t="s">
        <v>48</v>
      </c>
      <c r="B7" s="86">
        <v>336.47252</v>
      </c>
      <c r="C7" s="89">
        <v>0.1205409488475935</v>
      </c>
      <c r="E7" s="90"/>
    </row>
    <row r="8" spans="1:5" ht="12.75">
      <c r="A8" s="86" t="s">
        <v>49</v>
      </c>
      <c r="B8" s="86">
        <v>268.97719</v>
      </c>
      <c r="C8" s="89">
        <v>0.09636081336139855</v>
      </c>
      <c r="E8" s="90"/>
    </row>
    <row r="9" spans="1:5" ht="12.75">
      <c r="A9" s="86" t="s">
        <v>50</v>
      </c>
      <c r="B9" s="86">
        <v>155.60339000000002</v>
      </c>
      <c r="C9" s="89">
        <v>0.05574476119031102</v>
      </c>
      <c r="E9" s="90"/>
    </row>
    <row r="10" spans="1:5" ht="38.25">
      <c r="A10" s="87" t="s">
        <v>52</v>
      </c>
      <c r="B10" s="86">
        <v>2791.3545000000004</v>
      </c>
      <c r="C10" s="89">
        <v>1</v>
      </c>
      <c r="E10" s="90"/>
    </row>
    <row r="11" ht="12.75">
      <c r="A11" t="s">
        <v>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Normal="125" zoomScaleSheetLayoutView="100" zoomScalePageLayoutView="0" workbookViewId="0" topLeftCell="A1">
      <selection activeCell="C27" sqref="C27"/>
    </sheetView>
  </sheetViews>
  <sheetFormatPr defaultColWidth="10.8515625" defaultRowHeight="12.75" customHeight="1"/>
  <cols>
    <col min="1" max="1" width="29.7109375" style="38" bestFit="1" customWidth="1"/>
    <col min="2" max="6" width="8.140625" style="35" customWidth="1"/>
    <col min="7" max="7" width="6.421875" style="35" customWidth="1"/>
    <col min="8" max="9" width="10.8515625" style="35" customWidth="1"/>
    <col min="10" max="10" width="11.7109375" style="35" bestFit="1" customWidth="1"/>
    <col min="11" max="16384" width="10.8515625" style="35" customWidth="1"/>
  </cols>
  <sheetData>
    <row r="1" spans="1:15" s="30" customFormat="1" ht="12.75" customHeight="1">
      <c r="A1" s="36"/>
      <c r="B1" s="27"/>
      <c r="C1" s="27"/>
      <c r="D1" s="27"/>
      <c r="E1" s="27"/>
      <c r="F1" s="64">
        <v>38657</v>
      </c>
      <c r="G1" s="65"/>
      <c r="H1" s="64">
        <v>38534</v>
      </c>
      <c r="I1" s="66">
        <v>38504</v>
      </c>
      <c r="J1" s="28"/>
      <c r="K1" s="28"/>
      <c r="L1" s="28"/>
      <c r="M1" s="29"/>
      <c r="N1" s="29"/>
      <c r="O1" s="29"/>
    </row>
    <row r="2" spans="1:15" s="30" customFormat="1" ht="12.75" customHeight="1">
      <c r="A2" s="41" t="s">
        <v>0</v>
      </c>
      <c r="B2" s="42">
        <v>0</v>
      </c>
      <c r="C2" s="42"/>
      <c r="D2" s="43">
        <v>31.4167</v>
      </c>
      <c r="E2" s="44">
        <f>D2/SUM($D$2:$D$6)</f>
        <v>0.08677541340729812</v>
      </c>
      <c r="F2" s="59">
        <f>SUM(D2:D6)</f>
        <v>362.0461</v>
      </c>
      <c r="G2" s="45"/>
      <c r="H2" s="63">
        <v>373</v>
      </c>
      <c r="I2" s="39">
        <v>298</v>
      </c>
      <c r="J2" s="32"/>
      <c r="K2" s="31"/>
      <c r="L2" s="28"/>
      <c r="M2" s="28"/>
      <c r="N2" s="28"/>
      <c r="O2" s="28"/>
    </row>
    <row r="3" spans="1:12" s="30" customFormat="1" ht="12.75" customHeight="1">
      <c r="A3" s="46"/>
      <c r="B3" s="47">
        <v>1</v>
      </c>
      <c r="C3" s="47"/>
      <c r="D3" s="48">
        <v>229.298</v>
      </c>
      <c r="E3" s="49">
        <f>D3/SUM($D$2:$D$6)</f>
        <v>0.6333392349758773</v>
      </c>
      <c r="F3" s="60"/>
      <c r="G3" s="48"/>
      <c r="H3" s="63"/>
      <c r="I3" s="39"/>
      <c r="J3" s="32"/>
      <c r="K3" s="31"/>
      <c r="L3" s="31"/>
    </row>
    <row r="4" spans="1:12" s="30" customFormat="1" ht="12.75" customHeight="1">
      <c r="A4" s="46"/>
      <c r="B4" s="47">
        <v>2</v>
      </c>
      <c r="C4" s="47"/>
      <c r="D4" s="48">
        <v>42.6507</v>
      </c>
      <c r="E4" s="49">
        <f>D4/SUM($D$2:$D$6)</f>
        <v>0.11780461107024767</v>
      </c>
      <c r="F4" s="60"/>
      <c r="G4" s="48"/>
      <c r="H4" s="63"/>
      <c r="I4" s="39"/>
      <c r="J4" s="32"/>
      <c r="K4" s="31"/>
      <c r="L4" s="31"/>
    </row>
    <row r="5" spans="1:12" s="30" customFormat="1" ht="12.75" customHeight="1">
      <c r="A5" s="46"/>
      <c r="B5" s="47">
        <v>3</v>
      </c>
      <c r="C5" s="47"/>
      <c r="D5" s="48">
        <v>33.2342</v>
      </c>
      <c r="E5" s="49">
        <f>D5/SUM($D$2:$D$6)</f>
        <v>0.09179549234199733</v>
      </c>
      <c r="F5" s="60"/>
      <c r="G5" s="48"/>
      <c r="H5" s="63"/>
      <c r="I5" s="39"/>
      <c r="J5" s="32"/>
      <c r="K5" s="31"/>
      <c r="L5" s="31"/>
    </row>
    <row r="6" spans="1:12" s="30" customFormat="1" ht="12.75" customHeight="1">
      <c r="A6" s="50"/>
      <c r="B6" s="51">
        <v>4</v>
      </c>
      <c r="C6" s="51"/>
      <c r="D6" s="52">
        <v>25.4465</v>
      </c>
      <c r="E6" s="53">
        <f>D6/SUM($D$2:$D$6)</f>
        <v>0.07028524820457947</v>
      </c>
      <c r="F6" s="61"/>
      <c r="G6" s="48"/>
      <c r="H6" s="63"/>
      <c r="I6" s="39"/>
      <c r="J6" s="32"/>
      <c r="K6" s="31"/>
      <c r="L6" s="31"/>
    </row>
    <row r="7" spans="1:12" s="30" customFormat="1" ht="12.75" customHeight="1">
      <c r="A7" s="41" t="s">
        <v>1</v>
      </c>
      <c r="B7" s="42">
        <v>0</v>
      </c>
      <c r="C7" s="42"/>
      <c r="D7" s="43">
        <v>53.4958</v>
      </c>
      <c r="E7" s="44">
        <f>D7/SUM($D$7:$D$11)</f>
        <v>0.13964946537465542</v>
      </c>
      <c r="F7" s="59">
        <f>SUM(D7:D11)</f>
        <v>383.072</v>
      </c>
      <c r="G7" s="45"/>
      <c r="H7" s="63">
        <v>345</v>
      </c>
      <c r="I7" s="39">
        <v>345</v>
      </c>
      <c r="J7" s="32"/>
      <c r="K7" s="31"/>
      <c r="L7" s="31"/>
    </row>
    <row r="8" spans="1:12" s="30" customFormat="1" ht="12.75" customHeight="1">
      <c r="A8" s="46"/>
      <c r="B8" s="47">
        <v>1</v>
      </c>
      <c r="C8" s="47"/>
      <c r="D8" s="48">
        <v>227.827</v>
      </c>
      <c r="E8" s="49">
        <f>D8/SUM($D$7:$D$11)</f>
        <v>0.5947367596692006</v>
      </c>
      <c r="F8" s="60"/>
      <c r="G8" s="48"/>
      <c r="H8" s="63"/>
      <c r="I8" s="39"/>
      <c r="J8" s="32"/>
      <c r="K8" s="31"/>
      <c r="L8" s="31"/>
    </row>
    <row r="9" spans="1:12" s="30" customFormat="1" ht="12.75" customHeight="1">
      <c r="A9" s="46"/>
      <c r="B9" s="47">
        <v>2</v>
      </c>
      <c r="C9" s="47"/>
      <c r="D9" s="48">
        <v>41.2658</v>
      </c>
      <c r="E9" s="49">
        <f>D9/SUM($D$7:$D$11)</f>
        <v>0.10772335226798095</v>
      </c>
      <c r="F9" s="60"/>
      <c r="G9" s="48"/>
      <c r="H9" s="63"/>
      <c r="I9" s="39"/>
      <c r="J9" s="32"/>
      <c r="K9" s="31"/>
      <c r="L9" s="31"/>
    </row>
    <row r="10" spans="1:12" s="30" customFormat="1" ht="12.75" customHeight="1">
      <c r="A10" s="46"/>
      <c r="B10" s="47">
        <v>3</v>
      </c>
      <c r="C10" s="47"/>
      <c r="D10" s="48">
        <v>41.3703</v>
      </c>
      <c r="E10" s="49">
        <f>D10/SUM($D$7:$D$11)</f>
        <v>0.10799614693843455</v>
      </c>
      <c r="F10" s="60"/>
      <c r="G10" s="48"/>
      <c r="H10" s="63"/>
      <c r="I10" s="39"/>
      <c r="J10" s="32"/>
      <c r="K10" s="31"/>
      <c r="L10" s="31"/>
    </row>
    <row r="11" spans="1:12" s="30" customFormat="1" ht="12.75" customHeight="1">
      <c r="A11" s="50"/>
      <c r="B11" s="51">
        <v>4</v>
      </c>
      <c r="C11" s="51"/>
      <c r="D11" s="52">
        <v>19.1131</v>
      </c>
      <c r="E11" s="53">
        <f>D11/SUM($D$7:$D$11)</f>
        <v>0.04989427574972851</v>
      </c>
      <c r="F11" s="61"/>
      <c r="G11" s="48"/>
      <c r="H11" s="63"/>
      <c r="I11" s="39"/>
      <c r="J11" s="32"/>
      <c r="K11" s="31"/>
      <c r="L11" s="31"/>
    </row>
    <row r="12" spans="1:12" s="30" customFormat="1" ht="12.75" customHeight="1">
      <c r="A12" s="41" t="s">
        <v>2</v>
      </c>
      <c r="B12" s="42">
        <v>0</v>
      </c>
      <c r="C12" s="42"/>
      <c r="D12" s="43">
        <v>10.2233</v>
      </c>
      <c r="E12" s="44">
        <f>D12/SUM($D$12:$D$16)</f>
        <v>0.02761596453590752</v>
      </c>
      <c r="F12" s="59">
        <f>SUM(D12:D16)</f>
        <v>370.19529</v>
      </c>
      <c r="G12" s="45"/>
      <c r="H12" s="63">
        <v>367</v>
      </c>
      <c r="I12" s="39">
        <v>367</v>
      </c>
      <c r="J12" s="32"/>
      <c r="K12" s="31"/>
      <c r="L12" s="31"/>
    </row>
    <row r="13" spans="1:12" s="30" customFormat="1" ht="12.75" customHeight="1">
      <c r="A13" s="46"/>
      <c r="B13" s="47">
        <v>1</v>
      </c>
      <c r="C13" s="47"/>
      <c r="D13" s="48">
        <v>250.298</v>
      </c>
      <c r="E13" s="49">
        <f>D13/SUM($D$12:$D$16)</f>
        <v>0.6761242154107363</v>
      </c>
      <c r="F13" s="60"/>
      <c r="G13" s="48"/>
      <c r="H13" s="63"/>
      <c r="I13" s="39"/>
      <c r="J13" s="32"/>
      <c r="K13" s="31"/>
      <c r="L13" s="31"/>
    </row>
    <row r="14" spans="1:12" s="30" customFormat="1" ht="12.75" customHeight="1">
      <c r="A14" s="46"/>
      <c r="B14" s="47">
        <v>2</v>
      </c>
      <c r="C14" s="47"/>
      <c r="D14" s="48">
        <v>51.3693</v>
      </c>
      <c r="E14" s="49">
        <f>D14/SUM($D$12:$D$16)</f>
        <v>0.13876270548985106</v>
      </c>
      <c r="F14" s="60"/>
      <c r="G14" s="48"/>
      <c r="H14" s="63"/>
      <c r="I14" s="39"/>
      <c r="J14" s="32"/>
      <c r="K14" s="31"/>
      <c r="L14" s="31"/>
    </row>
    <row r="15" spans="1:12" s="30" customFormat="1" ht="12.75" customHeight="1">
      <c r="A15" s="46"/>
      <c r="B15" s="47">
        <v>3</v>
      </c>
      <c r="C15" s="47"/>
      <c r="D15" s="48">
        <v>52.6986</v>
      </c>
      <c r="E15" s="49">
        <f>D15/SUM($D$12:$D$16)</f>
        <v>0.14235351292556964</v>
      </c>
      <c r="F15" s="60"/>
      <c r="G15" s="48"/>
      <c r="H15" s="63"/>
      <c r="I15" s="39"/>
      <c r="J15" s="32"/>
      <c r="K15" s="31"/>
      <c r="L15" s="31"/>
    </row>
    <row r="16" spans="1:12" s="30" customFormat="1" ht="12.75" customHeight="1">
      <c r="A16" s="50"/>
      <c r="B16" s="51">
        <v>4</v>
      </c>
      <c r="C16" s="51"/>
      <c r="D16" s="52">
        <v>5.60609</v>
      </c>
      <c r="E16" s="53">
        <f>D16/SUM($D$12:$D$16)</f>
        <v>0.01514360163793548</v>
      </c>
      <c r="F16" s="61"/>
      <c r="G16" s="48"/>
      <c r="H16" s="63"/>
      <c r="I16" s="39"/>
      <c r="J16" s="32"/>
      <c r="K16" s="31"/>
      <c r="L16" s="31"/>
    </row>
    <row r="17" spans="1:12" s="30" customFormat="1" ht="12.75" customHeight="1">
      <c r="A17" s="41" t="s">
        <v>3</v>
      </c>
      <c r="B17" s="42">
        <v>0</v>
      </c>
      <c r="C17" s="42"/>
      <c r="D17" s="43">
        <v>17.6969</v>
      </c>
      <c r="E17" s="44">
        <f>D17/SUM($D$17:$D$21)</f>
        <v>0.0965971118408412</v>
      </c>
      <c r="F17" s="59">
        <f>SUM(D17:D21)</f>
        <v>183.2032</v>
      </c>
      <c r="G17" s="45"/>
      <c r="H17" s="63">
        <v>181</v>
      </c>
      <c r="I17" s="39">
        <v>181</v>
      </c>
      <c r="J17" s="32"/>
      <c r="K17" s="31"/>
      <c r="L17" s="31"/>
    </row>
    <row r="18" spans="1:12" s="30" customFormat="1" ht="12.75" customHeight="1">
      <c r="A18" s="54"/>
      <c r="B18" s="47">
        <v>1</v>
      </c>
      <c r="C18" s="47"/>
      <c r="D18" s="48">
        <v>115.674</v>
      </c>
      <c r="E18" s="49">
        <f>D18/SUM($D$17:$D$21)</f>
        <v>0.6313972681699883</v>
      </c>
      <c r="F18" s="60"/>
      <c r="G18" s="55"/>
      <c r="H18" s="63"/>
      <c r="I18" s="39"/>
      <c r="J18" s="32"/>
      <c r="K18" s="31"/>
      <c r="L18" s="31"/>
    </row>
    <row r="19" spans="1:12" s="30" customFormat="1" ht="12.75" customHeight="1">
      <c r="A19" s="46"/>
      <c r="B19" s="47">
        <v>2</v>
      </c>
      <c r="C19" s="47"/>
      <c r="D19" s="48">
        <v>25.8023</v>
      </c>
      <c r="E19" s="49">
        <f>D19/SUM($D$17:$D$21)</f>
        <v>0.14083978882464934</v>
      </c>
      <c r="F19" s="60"/>
      <c r="G19" s="48"/>
      <c r="H19" s="63"/>
      <c r="I19" s="39"/>
      <c r="J19" s="32"/>
      <c r="K19" s="31"/>
      <c r="L19" s="31"/>
    </row>
    <row r="20" spans="1:12" s="30" customFormat="1" ht="12.75" customHeight="1">
      <c r="A20" s="46"/>
      <c r="B20" s="47">
        <v>3</v>
      </c>
      <c r="C20" s="47"/>
      <c r="D20" s="48">
        <v>13.9599</v>
      </c>
      <c r="E20" s="49">
        <f>D20/SUM($D$17:$D$21)</f>
        <v>0.07619899652407817</v>
      </c>
      <c r="F20" s="60"/>
      <c r="G20" s="48"/>
      <c r="H20" s="63"/>
      <c r="I20" s="39"/>
      <c r="J20" s="32"/>
      <c r="K20" s="31"/>
      <c r="L20" s="31"/>
    </row>
    <row r="21" spans="1:12" s="30" customFormat="1" ht="12.75" customHeight="1">
      <c r="A21" s="50"/>
      <c r="B21" s="51">
        <v>4</v>
      </c>
      <c r="C21" s="51"/>
      <c r="D21" s="52">
        <v>10.0701</v>
      </c>
      <c r="E21" s="53">
        <f>D21/SUM($D$17:$D$21)</f>
        <v>0.05496683464044296</v>
      </c>
      <c r="F21" s="61"/>
      <c r="G21" s="48"/>
      <c r="H21" s="63"/>
      <c r="I21" s="39"/>
      <c r="J21" s="32"/>
      <c r="K21" s="31"/>
      <c r="L21" s="31"/>
    </row>
    <row r="22" spans="1:12" s="30" customFormat="1" ht="12.75" customHeight="1">
      <c r="A22" s="41" t="s">
        <v>4</v>
      </c>
      <c r="B22" s="42">
        <v>0</v>
      </c>
      <c r="C22" s="42"/>
      <c r="D22" s="43">
        <v>15.168</v>
      </c>
      <c r="E22" s="44">
        <f>D22/SUM($D$22:$D$26)</f>
        <v>0.06495440494540776</v>
      </c>
      <c r="F22" s="59">
        <f>SUM(D22:D26)</f>
        <v>233.51765</v>
      </c>
      <c r="G22" s="45"/>
      <c r="H22" s="63">
        <v>249</v>
      </c>
      <c r="I22" s="39">
        <v>249</v>
      </c>
      <c r="J22" s="32"/>
      <c r="K22" s="31"/>
      <c r="L22" s="31"/>
    </row>
    <row r="23" spans="1:12" s="30" customFormat="1" ht="12.75" customHeight="1">
      <c r="A23" s="54"/>
      <c r="B23" s="47">
        <v>1</v>
      </c>
      <c r="C23" s="47"/>
      <c r="D23" s="48">
        <v>140.617</v>
      </c>
      <c r="E23" s="49">
        <f>D23/SUM($D$22:$D$26)</f>
        <v>0.6021686155200687</v>
      </c>
      <c r="F23" s="60"/>
      <c r="G23" s="55"/>
      <c r="H23" s="63"/>
      <c r="I23" s="39"/>
      <c r="J23" s="32"/>
      <c r="K23" s="31"/>
      <c r="L23" s="31"/>
    </row>
    <row r="24" spans="1:12" s="30" customFormat="1" ht="12.75" customHeight="1">
      <c r="A24" s="46"/>
      <c r="B24" s="47">
        <v>2</v>
      </c>
      <c r="C24" s="47"/>
      <c r="D24" s="48">
        <v>29.274</v>
      </c>
      <c r="E24" s="49">
        <f>D24/SUM($D$22:$D$26)</f>
        <v>0.12536097378506508</v>
      </c>
      <c r="F24" s="60"/>
      <c r="G24" s="48"/>
      <c r="H24" s="63"/>
      <c r="I24" s="39"/>
      <c r="J24" s="32"/>
      <c r="K24" s="31"/>
      <c r="L24" s="31"/>
    </row>
    <row r="25" spans="1:12" s="30" customFormat="1" ht="12.75" customHeight="1">
      <c r="A25" s="46"/>
      <c r="B25" s="47">
        <v>3</v>
      </c>
      <c r="C25" s="47"/>
      <c r="D25" s="48">
        <v>40.6784</v>
      </c>
      <c r="E25" s="49">
        <f>D25/SUM($D$22:$D$26)</f>
        <v>0.17419839571013157</v>
      </c>
      <c r="F25" s="60"/>
      <c r="G25" s="48"/>
      <c r="H25" s="63"/>
      <c r="I25" s="39"/>
      <c r="J25" s="32"/>
      <c r="K25" s="31"/>
      <c r="L25" s="31"/>
    </row>
    <row r="26" spans="1:12" s="30" customFormat="1" ht="12.75" customHeight="1">
      <c r="A26" s="50"/>
      <c r="B26" s="51">
        <v>4</v>
      </c>
      <c r="C26" s="51"/>
      <c r="D26" s="52">
        <v>7.78025</v>
      </c>
      <c r="E26" s="53">
        <f>D26/SUM($D$22:$D$26)</f>
        <v>0.03331761003932679</v>
      </c>
      <c r="F26" s="61"/>
      <c r="G26" s="48"/>
      <c r="H26" s="63"/>
      <c r="I26" s="39"/>
      <c r="J26" s="32"/>
      <c r="K26" s="31"/>
      <c r="L26" s="31"/>
    </row>
    <row r="27" spans="1:12" s="30" customFormat="1" ht="12.75" customHeight="1">
      <c r="A27" s="41" t="s">
        <v>5</v>
      </c>
      <c r="B27" s="42">
        <v>0</v>
      </c>
      <c r="C27" s="42"/>
      <c r="D27" s="43">
        <v>5.78719</v>
      </c>
      <c r="E27" s="44">
        <f>D27/SUM($D$27:$D$31)</f>
        <v>0.0336030528012802</v>
      </c>
      <c r="F27" s="59">
        <f>SUM(D27:D31)</f>
        <v>172.22215</v>
      </c>
      <c r="G27" s="45"/>
      <c r="H27" s="63">
        <v>169</v>
      </c>
      <c r="I27" s="39">
        <v>169</v>
      </c>
      <c r="J27" s="32"/>
      <c r="K27" s="31"/>
      <c r="L27" s="31"/>
    </row>
    <row r="28" spans="1:12" s="30" customFormat="1" ht="12.75" customHeight="1">
      <c r="A28" s="46"/>
      <c r="B28" s="47">
        <v>1</v>
      </c>
      <c r="C28" s="47"/>
      <c r="D28" s="48">
        <v>155.455</v>
      </c>
      <c r="E28" s="49">
        <f>D28/SUM($D$27:$D$31)</f>
        <v>0.902642314011293</v>
      </c>
      <c r="F28" s="60"/>
      <c r="G28" s="48"/>
      <c r="H28" s="63"/>
      <c r="I28" s="39"/>
      <c r="J28" s="32"/>
      <c r="K28" s="31"/>
      <c r="L28" s="31"/>
    </row>
    <row r="29" spans="1:12" s="30" customFormat="1" ht="12.75" customHeight="1">
      <c r="A29" s="54"/>
      <c r="B29" s="47">
        <v>2</v>
      </c>
      <c r="C29" s="47"/>
      <c r="D29" s="48">
        <v>9.33252</v>
      </c>
      <c r="E29" s="49">
        <f>D29/SUM($D$27:$D$31)</f>
        <v>0.05418884853080745</v>
      </c>
      <c r="F29" s="60"/>
      <c r="G29" s="55"/>
      <c r="H29" s="63"/>
      <c r="I29" s="39"/>
      <c r="J29" s="32"/>
      <c r="K29" s="31"/>
      <c r="L29" s="31"/>
    </row>
    <row r="30" spans="1:12" s="30" customFormat="1" ht="12.75" customHeight="1">
      <c r="A30" s="46"/>
      <c r="B30" s="47">
        <v>3</v>
      </c>
      <c r="C30" s="47"/>
      <c r="D30" s="48">
        <v>1.64744</v>
      </c>
      <c r="E30" s="49">
        <f>D30/SUM($D$27:$D$31)</f>
        <v>0.009565784656619373</v>
      </c>
      <c r="F30" s="60"/>
      <c r="G30" s="48"/>
      <c r="H30" s="63"/>
      <c r="I30" s="39"/>
      <c r="J30" s="32"/>
      <c r="K30" s="31"/>
      <c r="L30" s="31"/>
    </row>
    <row r="31" spans="1:12" s="30" customFormat="1" ht="12.75" customHeight="1">
      <c r="A31" s="56"/>
      <c r="B31" s="51">
        <v>4</v>
      </c>
      <c r="C31" s="51"/>
      <c r="D31" s="52">
        <v>0</v>
      </c>
      <c r="E31" s="53">
        <f>D31/SUM($D$27:$D$31)</f>
        <v>0</v>
      </c>
      <c r="F31" s="61"/>
      <c r="G31" s="48"/>
      <c r="H31" s="63"/>
      <c r="I31" s="39"/>
      <c r="J31" s="32"/>
      <c r="K31" s="31"/>
      <c r="L31" s="31"/>
    </row>
    <row r="32" spans="1:12" s="30" customFormat="1" ht="12.75" customHeight="1">
      <c r="A32" s="41" t="s">
        <v>6</v>
      </c>
      <c r="B32" s="42">
        <v>0</v>
      </c>
      <c r="C32" s="42"/>
      <c r="D32" s="43">
        <v>41.3973</v>
      </c>
      <c r="E32" s="44">
        <f>D32/SUM($D$32:$D$36)</f>
        <v>0.0838411216486427</v>
      </c>
      <c r="F32" s="59">
        <f>SUM(D32:D36)</f>
        <v>493.7588999999999</v>
      </c>
      <c r="G32" s="45"/>
      <c r="H32" s="63">
        <v>478</v>
      </c>
      <c r="I32" s="39">
        <v>478</v>
      </c>
      <c r="J32" s="32"/>
      <c r="K32" s="31"/>
      <c r="L32" s="31"/>
    </row>
    <row r="33" spans="1:12" s="30" customFormat="1" ht="12.75" customHeight="1">
      <c r="A33" s="46"/>
      <c r="B33" s="47">
        <v>1</v>
      </c>
      <c r="C33" s="47"/>
      <c r="D33" s="48">
        <v>338.746</v>
      </c>
      <c r="E33" s="49">
        <f>D33/SUM($D$32:$D$36)</f>
        <v>0.6860554817341015</v>
      </c>
      <c r="F33" s="60"/>
      <c r="G33" s="55"/>
      <c r="H33" s="63"/>
      <c r="I33" s="39"/>
      <c r="J33" s="32"/>
      <c r="K33" s="31"/>
      <c r="L33" s="31"/>
    </row>
    <row r="34" spans="1:12" s="30" customFormat="1" ht="12.75" customHeight="1">
      <c r="A34" s="54"/>
      <c r="B34" s="47">
        <v>2</v>
      </c>
      <c r="C34" s="47"/>
      <c r="D34" s="48">
        <v>27.8941</v>
      </c>
      <c r="E34" s="49">
        <f>D34/SUM($D$32:$D$36)</f>
        <v>0.056493361436117925</v>
      </c>
      <c r="F34" s="60"/>
      <c r="G34" s="48"/>
      <c r="H34" s="63"/>
      <c r="I34" s="39"/>
      <c r="J34" s="32"/>
      <c r="K34" s="31"/>
      <c r="L34" s="31"/>
    </row>
    <row r="35" spans="1:12" s="30" customFormat="1" ht="12.75" customHeight="1">
      <c r="A35" s="46"/>
      <c r="B35" s="47">
        <v>3</v>
      </c>
      <c r="C35" s="47"/>
      <c r="D35" s="48">
        <v>36.7328</v>
      </c>
      <c r="E35" s="49">
        <f>D35/SUM($D$32:$D$36)</f>
        <v>0.07439420332474007</v>
      </c>
      <c r="F35" s="60"/>
      <c r="G35" s="48"/>
      <c r="H35" s="63"/>
      <c r="I35" s="39"/>
      <c r="J35" s="32"/>
      <c r="K35" s="31"/>
      <c r="L35" s="31"/>
    </row>
    <row r="36" spans="1:12" s="30" customFormat="1" ht="12.75" customHeight="1">
      <c r="A36" s="50"/>
      <c r="B36" s="51">
        <v>4</v>
      </c>
      <c r="C36" s="51"/>
      <c r="D36" s="52">
        <v>48.9887</v>
      </c>
      <c r="E36" s="53">
        <f>D36/SUM($D$32:$D$36)</f>
        <v>0.09921583185639794</v>
      </c>
      <c r="F36" s="61"/>
      <c r="G36" s="48"/>
      <c r="H36" s="63"/>
      <c r="I36" s="39"/>
      <c r="J36" s="32"/>
      <c r="K36" s="31"/>
      <c r="L36" s="31"/>
    </row>
    <row r="37" spans="1:12" s="30" customFormat="1" ht="12.75" customHeight="1">
      <c r="A37" s="41" t="s">
        <v>7</v>
      </c>
      <c r="B37" s="42">
        <v>0</v>
      </c>
      <c r="C37" s="42"/>
      <c r="D37" s="43">
        <v>25.6711</v>
      </c>
      <c r="E37" s="44">
        <f>D37/SUM($D$37:$D$41)</f>
        <v>0.09452517586931267</v>
      </c>
      <c r="F37" s="59">
        <f>SUM(D37:D41)</f>
        <v>271.5795</v>
      </c>
      <c r="G37" s="45"/>
      <c r="H37" s="63">
        <v>262</v>
      </c>
      <c r="I37" s="39">
        <v>262</v>
      </c>
      <c r="J37" s="32"/>
      <c r="K37" s="31"/>
      <c r="L37" s="31"/>
    </row>
    <row r="38" spans="1:12" s="30" customFormat="1" ht="12.75" customHeight="1">
      <c r="A38" s="46"/>
      <c r="B38" s="47">
        <v>1</v>
      </c>
      <c r="C38" s="47"/>
      <c r="D38" s="48">
        <v>143.173</v>
      </c>
      <c r="E38" s="49">
        <f>D38/SUM($D$37:$D$41)</f>
        <v>0.5271863303378937</v>
      </c>
      <c r="F38" s="60"/>
      <c r="G38" s="55"/>
      <c r="H38" s="63"/>
      <c r="I38" s="39"/>
      <c r="J38" s="32"/>
      <c r="K38" s="31"/>
      <c r="L38" s="31"/>
    </row>
    <row r="39" spans="1:12" s="30" customFormat="1" ht="12.75" customHeight="1">
      <c r="A39" s="54"/>
      <c r="B39" s="47">
        <v>2</v>
      </c>
      <c r="C39" s="47"/>
      <c r="D39" s="48">
        <v>25.4885</v>
      </c>
      <c r="E39" s="49">
        <f>D39/SUM($D$37:$D$41)</f>
        <v>0.09385281289640786</v>
      </c>
      <c r="F39" s="60"/>
      <c r="G39" s="48"/>
      <c r="H39" s="63"/>
      <c r="I39" s="39"/>
      <c r="J39" s="32"/>
      <c r="K39" s="31"/>
      <c r="L39" s="31"/>
    </row>
    <row r="40" spans="1:12" s="30" customFormat="1" ht="12.75" customHeight="1">
      <c r="A40" s="46"/>
      <c r="B40" s="47">
        <v>3</v>
      </c>
      <c r="C40" s="47"/>
      <c r="D40" s="48">
        <v>39.7141</v>
      </c>
      <c r="E40" s="49">
        <f>D40/SUM($D$37:$D$41)</f>
        <v>0.1462337915785249</v>
      </c>
      <c r="F40" s="60"/>
      <c r="G40" s="48"/>
      <c r="H40" s="63"/>
      <c r="I40" s="39"/>
      <c r="J40" s="32"/>
      <c r="K40" s="31"/>
      <c r="L40" s="31"/>
    </row>
    <row r="41" spans="1:12" s="30" customFormat="1" ht="12.75" customHeight="1">
      <c r="A41" s="50"/>
      <c r="B41" s="51">
        <v>4</v>
      </c>
      <c r="C41" s="51"/>
      <c r="D41" s="52">
        <v>37.5328</v>
      </c>
      <c r="E41" s="53">
        <f>D41/SUM($D$37:$D$41)</f>
        <v>0.1382018893178609</v>
      </c>
      <c r="F41" s="61"/>
      <c r="G41" s="48"/>
      <c r="H41" s="63"/>
      <c r="I41" s="39"/>
      <c r="J41" s="32"/>
      <c r="K41" s="31"/>
      <c r="L41" s="31"/>
    </row>
    <row r="42" spans="1:12" s="30" customFormat="1" ht="12.75" customHeight="1">
      <c r="A42" s="41" t="s">
        <v>8</v>
      </c>
      <c r="B42" s="42">
        <v>0</v>
      </c>
      <c r="C42" s="42"/>
      <c r="D42" s="43">
        <v>3.90711</v>
      </c>
      <c r="E42" s="44">
        <f>D42/SUM($D$42:$D$46)</f>
        <v>0.012142943564935461</v>
      </c>
      <c r="F42" s="59">
        <f>SUM(D42:D46)</f>
        <v>321.75971</v>
      </c>
      <c r="G42" s="45"/>
      <c r="H42" s="63">
        <v>321</v>
      </c>
      <c r="I42" s="39">
        <v>321</v>
      </c>
      <c r="J42" s="32"/>
      <c r="K42" s="31"/>
      <c r="L42" s="31"/>
    </row>
    <row r="43" spans="1:12" s="30" customFormat="1" ht="12.75" customHeight="1">
      <c r="A43" s="46"/>
      <c r="B43" s="47">
        <v>1</v>
      </c>
      <c r="C43" s="47"/>
      <c r="D43" s="48">
        <v>224.45</v>
      </c>
      <c r="E43" s="49">
        <f>D43/SUM($D$42:$D$46)</f>
        <v>0.6975702458210197</v>
      </c>
      <c r="F43" s="60"/>
      <c r="G43" s="55"/>
      <c r="H43" s="63"/>
      <c r="I43" s="40"/>
      <c r="J43" s="32"/>
      <c r="K43" s="31"/>
      <c r="L43" s="31"/>
    </row>
    <row r="44" spans="1:12" s="30" customFormat="1" ht="12.75" customHeight="1">
      <c r="A44" s="54"/>
      <c r="B44" s="47">
        <v>2</v>
      </c>
      <c r="C44" s="47"/>
      <c r="D44" s="48">
        <v>83.3953</v>
      </c>
      <c r="E44" s="49">
        <f>D44/SUM($D$42:$D$46)</f>
        <v>0.25918502972295693</v>
      </c>
      <c r="F44" s="60"/>
      <c r="G44" s="48"/>
      <c r="H44" s="63"/>
      <c r="I44" s="40"/>
      <c r="J44" s="32"/>
      <c r="K44" s="31"/>
      <c r="L44" s="31"/>
    </row>
    <row r="45" spans="1:12" s="30" customFormat="1" ht="12.75" customHeight="1">
      <c r="A45" s="46"/>
      <c r="B45" s="47">
        <v>3</v>
      </c>
      <c r="C45" s="47"/>
      <c r="D45" s="48">
        <v>8.94145</v>
      </c>
      <c r="E45" s="49">
        <f>D45/SUM($D$42:$D$46)</f>
        <v>0.027789215747366258</v>
      </c>
      <c r="F45" s="60"/>
      <c r="G45" s="48"/>
      <c r="H45" s="63"/>
      <c r="I45" s="40"/>
      <c r="J45" s="32"/>
      <c r="K45" s="31"/>
      <c r="L45" s="31"/>
    </row>
    <row r="46" spans="1:12" s="30" customFormat="1" ht="12.75" customHeight="1">
      <c r="A46" s="50"/>
      <c r="B46" s="51">
        <v>4</v>
      </c>
      <c r="C46" s="51"/>
      <c r="D46" s="52">
        <v>1.06585</v>
      </c>
      <c r="E46" s="53">
        <f>D46/SUM($D$42:$D$46)</f>
        <v>0.003312565143721692</v>
      </c>
      <c r="F46" s="61"/>
      <c r="G46" s="48"/>
      <c r="H46" s="63"/>
      <c r="I46" s="40"/>
      <c r="J46" s="32"/>
      <c r="K46" s="31"/>
      <c r="L46" s="31"/>
    </row>
    <row r="47" spans="1:15" s="30" customFormat="1" ht="12.75" customHeight="1">
      <c r="A47" s="57"/>
      <c r="B47" s="48"/>
      <c r="C47" s="48"/>
      <c r="D47" s="48" t="s">
        <v>45</v>
      </c>
      <c r="E47" s="58"/>
      <c r="F47" s="62">
        <f>SUM(F2:F46)</f>
        <v>2791.3544999999995</v>
      </c>
      <c r="G47" s="48"/>
      <c r="H47" s="63">
        <f>SUM(H2:H46)</f>
        <v>2745</v>
      </c>
      <c r="I47" s="39">
        <f>SUM(I2:I46)</f>
        <v>2670</v>
      </c>
      <c r="J47" s="32"/>
      <c r="K47" s="31"/>
      <c r="L47" s="29"/>
      <c r="M47" s="29"/>
      <c r="N47" s="29"/>
      <c r="O47" s="29"/>
    </row>
    <row r="48" spans="1:15" ht="12.75" customHeight="1">
      <c r="A48" s="37"/>
      <c r="B48" s="29"/>
      <c r="C48" s="29"/>
      <c r="D48" s="29"/>
      <c r="E48" s="29"/>
      <c r="F48" s="29"/>
      <c r="G48" s="29"/>
      <c r="H48" s="29"/>
      <c r="I48" s="33"/>
      <c r="J48" s="34"/>
      <c r="K48" s="34"/>
      <c r="L48" s="34"/>
      <c r="M48" s="34"/>
      <c r="N48" s="34"/>
      <c r="O48" s="34"/>
    </row>
  </sheetData>
  <sheetProtection/>
  <printOptions/>
  <pageMargins left="0.37" right="0.34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="125" zoomScaleSheetLayoutView="125" zoomScalePageLayoutView="0" workbookViewId="0" topLeftCell="A1">
      <selection activeCell="A1" sqref="A1:G6"/>
    </sheetView>
  </sheetViews>
  <sheetFormatPr defaultColWidth="20.421875" defaultRowHeight="12.75"/>
  <cols>
    <col min="1" max="1" width="4.8515625" style="1" bestFit="1" customWidth="1"/>
    <col min="2" max="2" width="16.421875" style="1" customWidth="1"/>
    <col min="3" max="3" width="6.421875" style="1" bestFit="1" customWidth="1"/>
    <col min="4" max="4" width="8.421875" style="3" customWidth="1"/>
    <col min="5" max="6" width="8.421875" style="1" customWidth="1"/>
    <col min="7" max="16384" width="20.421875" style="1" customWidth="1"/>
  </cols>
  <sheetData>
    <row r="1" spans="1:7" s="21" customFormat="1" ht="25.5" customHeight="1">
      <c r="A1" s="100" t="s">
        <v>31</v>
      </c>
      <c r="B1" s="100"/>
      <c r="C1" s="24" t="s">
        <v>32</v>
      </c>
      <c r="D1" s="24" t="s">
        <v>33</v>
      </c>
      <c r="E1" s="24" t="s">
        <v>32</v>
      </c>
      <c r="F1" s="24" t="s">
        <v>34</v>
      </c>
      <c r="G1" s="24"/>
    </row>
    <row r="2" spans="1:7" ht="15" customHeight="1">
      <c r="A2" s="94" t="s">
        <v>12</v>
      </c>
      <c r="B2" s="95"/>
      <c r="C2" s="15">
        <f>SUM(E2:E6)</f>
        <v>2791.3545000000004</v>
      </c>
      <c r="D2" s="70">
        <v>0</v>
      </c>
      <c r="E2" s="71">
        <f>E7+E12+E17+E22+E27+E32+E37+E42+E47</f>
        <v>204.7634</v>
      </c>
      <c r="F2" s="72">
        <f>E2/$C$2</f>
        <v>0.07335628634772114</v>
      </c>
      <c r="G2" s="16"/>
    </row>
    <row r="3" spans="1:7" ht="15">
      <c r="A3" s="96"/>
      <c r="B3" s="97"/>
      <c r="C3" s="17"/>
      <c r="D3" s="73">
        <v>1</v>
      </c>
      <c r="E3" s="74">
        <f>E8+E13+E18+E23+E28+E33+E38+E43+E48</f>
        <v>1825.538</v>
      </c>
      <c r="F3" s="75">
        <f>E3/$C$2</f>
        <v>0.6539971902529756</v>
      </c>
      <c r="G3" s="18"/>
    </row>
    <row r="4" spans="1:7" ht="15">
      <c r="A4" s="96"/>
      <c r="B4" s="97"/>
      <c r="C4" s="17"/>
      <c r="D4" s="76">
        <v>2</v>
      </c>
      <c r="E4" s="77">
        <f>E9+E14+E19+E24+E29+E34+E39+E44+E49</f>
        <v>336.47252</v>
      </c>
      <c r="F4" s="78">
        <f>E4/$C$2</f>
        <v>0.1205409488475935</v>
      </c>
      <c r="G4" s="18"/>
    </row>
    <row r="5" spans="1:7" ht="15">
      <c r="A5" s="96"/>
      <c r="B5" s="97"/>
      <c r="C5" s="17"/>
      <c r="D5" s="79">
        <v>3</v>
      </c>
      <c r="E5" s="80">
        <f>E10+E15+E20+E25+E30+E35+E40+E45+E50</f>
        <v>268.97719</v>
      </c>
      <c r="F5" s="81">
        <f>E5/$C$2</f>
        <v>0.09636081336139855</v>
      </c>
      <c r="G5" s="18"/>
    </row>
    <row r="6" spans="1:7" ht="15">
      <c r="A6" s="98"/>
      <c r="B6" s="99"/>
      <c r="C6" s="19"/>
      <c r="D6" s="82">
        <v>4</v>
      </c>
      <c r="E6" s="83">
        <f>E11+E16+E21+E26+E31+E36+E41+E46+E51</f>
        <v>155.60339000000002</v>
      </c>
      <c r="F6" s="84">
        <f>E6/$C$2</f>
        <v>0.055744761190311014</v>
      </c>
      <c r="G6" s="20"/>
    </row>
    <row r="7" spans="1:7" ht="15">
      <c r="A7" s="4" t="s">
        <v>13</v>
      </c>
      <c r="B7" s="91" t="s">
        <v>22</v>
      </c>
      <c r="C7" s="5">
        <f>SUM(E7:E11)</f>
        <v>362.0461</v>
      </c>
      <c r="D7" s="67">
        <v>0</v>
      </c>
      <c r="E7" s="68">
        <f>Dataset!D2</f>
        <v>31.4167</v>
      </c>
      <c r="F7" s="69">
        <f>E7/$C$7</f>
        <v>0.08677541340729812</v>
      </c>
      <c r="G7" s="6"/>
    </row>
    <row r="8" spans="1:13" ht="15">
      <c r="A8" s="7"/>
      <c r="B8" s="92"/>
      <c r="C8" s="8"/>
      <c r="D8" s="67">
        <v>1</v>
      </c>
      <c r="E8" s="68">
        <f>Dataset!D3</f>
        <v>229.298</v>
      </c>
      <c r="F8" s="69">
        <f>E8/$C$7</f>
        <v>0.6333392349758773</v>
      </c>
      <c r="G8" s="9"/>
      <c r="K8" s="1">
        <v>0.05978753090841983</v>
      </c>
      <c r="L8" s="1">
        <v>160.08392999999995</v>
      </c>
      <c r="M8" s="1">
        <v>0</v>
      </c>
    </row>
    <row r="9" spans="1:13" ht="15">
      <c r="A9" s="7"/>
      <c r="B9" s="92"/>
      <c r="C9" s="8"/>
      <c r="D9" s="67">
        <v>2</v>
      </c>
      <c r="E9" s="68">
        <f>Dataset!D4</f>
        <v>42.6507</v>
      </c>
      <c r="F9" s="69">
        <f>E9/$C$7</f>
        <v>0.11780461107024767</v>
      </c>
      <c r="G9" s="9"/>
      <c r="K9" s="1">
        <v>0.6603742731547093</v>
      </c>
      <c r="L9" s="1">
        <v>1768.1832200000006</v>
      </c>
      <c r="M9" s="1">
        <v>1</v>
      </c>
    </row>
    <row r="10" spans="1:13" ht="15">
      <c r="A10" s="7"/>
      <c r="B10" s="92"/>
      <c r="C10" s="8"/>
      <c r="D10" s="67">
        <v>3</v>
      </c>
      <c r="E10" s="68">
        <f>Dataset!D5</f>
        <v>33.2342</v>
      </c>
      <c r="F10" s="69">
        <f>E10/$C$7</f>
        <v>0.09179549234199733</v>
      </c>
      <c r="G10" s="9"/>
      <c r="K10" s="1">
        <v>0.12289844686578995</v>
      </c>
      <c r="L10" s="1">
        <v>329.0663800000001</v>
      </c>
      <c r="M10" s="1">
        <v>2</v>
      </c>
    </row>
    <row r="11" spans="1:13" ht="15">
      <c r="A11" s="10"/>
      <c r="B11" s="93"/>
      <c r="C11" s="11"/>
      <c r="D11" s="67">
        <v>4</v>
      </c>
      <c r="E11" s="68">
        <f>Dataset!D6</f>
        <v>25.4465</v>
      </c>
      <c r="F11" s="69">
        <f>E11/$C$7</f>
        <v>0.07028524820457947</v>
      </c>
      <c r="G11" s="12"/>
      <c r="I11" s="2">
        <f>SUM(E7:E11)</f>
        <v>362.0461</v>
      </c>
      <c r="K11" s="1">
        <v>0.09617706071351645</v>
      </c>
      <c r="L11" s="1">
        <v>257.51861</v>
      </c>
      <c r="M11" s="1">
        <v>3</v>
      </c>
    </row>
    <row r="12" spans="1:13" ht="15">
      <c r="A12" s="7" t="s">
        <v>14</v>
      </c>
      <c r="B12" s="92" t="s">
        <v>23</v>
      </c>
      <c r="C12" s="8">
        <f>SUM(E12:E16)</f>
        <v>383.072</v>
      </c>
      <c r="D12" s="67">
        <v>0</v>
      </c>
      <c r="E12" s="68">
        <f>Dataset!D7</f>
        <v>53.4958</v>
      </c>
      <c r="F12" s="69">
        <f>E12/$C$12</f>
        <v>0.13964946537465542</v>
      </c>
      <c r="G12" s="9"/>
      <c r="K12" s="1">
        <v>0.05793204534105112</v>
      </c>
      <c r="L12" s="1">
        <v>155.11578</v>
      </c>
      <c r="M12" s="1">
        <v>4</v>
      </c>
    </row>
    <row r="13" spans="1:13" ht="15">
      <c r="A13" s="7"/>
      <c r="B13" s="92"/>
      <c r="C13" s="8"/>
      <c r="D13" s="67">
        <v>1</v>
      </c>
      <c r="E13" s="68">
        <f>Dataset!D8</f>
        <v>227.827</v>
      </c>
      <c r="F13" s="69">
        <f>E13/$C$12</f>
        <v>0.5947367596692006</v>
      </c>
      <c r="G13" s="9"/>
      <c r="K13" s="1">
        <v>0.002830643016513135</v>
      </c>
      <c r="L13" s="1">
        <v>7.57918</v>
      </c>
      <c r="M13" s="1">
        <v>5</v>
      </c>
    </row>
    <row r="14" spans="1:12" ht="15">
      <c r="A14" s="7"/>
      <c r="B14" s="92"/>
      <c r="C14" s="8"/>
      <c r="D14" s="67">
        <v>2</v>
      </c>
      <c r="E14" s="68">
        <f>Dataset!D9</f>
        <v>41.2658</v>
      </c>
      <c r="F14" s="69">
        <f>E14/$C$12</f>
        <v>0.10772335226798095</v>
      </c>
      <c r="G14" s="9"/>
      <c r="L14" s="1">
        <v>2677.547100000001</v>
      </c>
    </row>
    <row r="15" spans="1:7" ht="15">
      <c r="A15" s="7"/>
      <c r="B15" s="92"/>
      <c r="C15" s="8"/>
      <c r="D15" s="67">
        <v>3</v>
      </c>
      <c r="E15" s="68">
        <f>Dataset!D10</f>
        <v>41.3703</v>
      </c>
      <c r="F15" s="69">
        <f>E15/$C$12</f>
        <v>0.10799614693843455</v>
      </c>
      <c r="G15" s="9"/>
    </row>
    <row r="16" spans="1:7" ht="15">
      <c r="A16" s="10"/>
      <c r="B16" s="93"/>
      <c r="C16" s="11"/>
      <c r="D16" s="67">
        <v>4</v>
      </c>
      <c r="E16" s="68">
        <f>Dataset!D11</f>
        <v>19.1131</v>
      </c>
      <c r="F16" s="69">
        <f>E16/$C$12</f>
        <v>0.04989427574972851</v>
      </c>
      <c r="G16" s="12"/>
    </row>
    <row r="17" spans="1:7" ht="15">
      <c r="A17" s="4" t="s">
        <v>15</v>
      </c>
      <c r="B17" s="91" t="s">
        <v>24</v>
      </c>
      <c r="C17" s="5">
        <f>SUM(E17:E21)</f>
        <v>370.19529</v>
      </c>
      <c r="D17" s="67">
        <v>0</v>
      </c>
      <c r="E17" s="68">
        <f>Dataset!D12</f>
        <v>10.2233</v>
      </c>
      <c r="F17" s="69">
        <f>E17/$C$17</f>
        <v>0.02761596453590752</v>
      </c>
      <c r="G17" s="6"/>
    </row>
    <row r="18" spans="1:11" ht="15">
      <c r="A18" s="7"/>
      <c r="B18" s="92"/>
      <c r="C18" s="8"/>
      <c r="D18" s="67">
        <v>1</v>
      </c>
      <c r="E18" s="68">
        <f>Dataset!D13</f>
        <v>250.298</v>
      </c>
      <c r="F18" s="69">
        <f>E18/$C$17</f>
        <v>0.6761242154107363</v>
      </c>
      <c r="G18" s="9"/>
      <c r="K18" s="1" t="s">
        <v>9</v>
      </c>
    </row>
    <row r="19" spans="1:13" ht="15">
      <c r="A19" s="7"/>
      <c r="B19" s="92"/>
      <c r="C19" s="8"/>
      <c r="D19" s="67">
        <v>2</v>
      </c>
      <c r="E19" s="68">
        <f>Dataset!D14</f>
        <v>51.3693</v>
      </c>
      <c r="F19" s="69">
        <f>E19/$C$17</f>
        <v>0.13876270548985106</v>
      </c>
      <c r="G19" s="9"/>
      <c r="K19" s="1">
        <v>0.04759703725954223</v>
      </c>
      <c r="L19" s="1">
        <v>26.03733</v>
      </c>
      <c r="M19" s="1">
        <v>0</v>
      </c>
    </row>
    <row r="20" spans="1:13" ht="15">
      <c r="A20" s="7"/>
      <c r="B20" s="92"/>
      <c r="C20" s="8"/>
      <c r="D20" s="67">
        <v>3</v>
      </c>
      <c r="E20" s="68">
        <f>Dataset!D15</f>
        <v>52.6986</v>
      </c>
      <c r="F20" s="69">
        <f>E20/$C$17</f>
        <v>0.14235351292556964</v>
      </c>
      <c r="G20" s="9"/>
      <c r="K20" s="1">
        <v>0.6269259445406944</v>
      </c>
      <c r="L20" s="1">
        <v>342.95155</v>
      </c>
      <c r="M20" s="1">
        <v>1</v>
      </c>
    </row>
    <row r="21" spans="1:13" ht="15">
      <c r="A21" s="10"/>
      <c r="B21" s="93"/>
      <c r="C21" s="11"/>
      <c r="D21" s="67">
        <v>4</v>
      </c>
      <c r="E21" s="68">
        <f>Dataset!D16</f>
        <v>5.60609</v>
      </c>
      <c r="F21" s="69">
        <f>E21/$C$17</f>
        <v>0.01514360163793548</v>
      </c>
      <c r="G21" s="12"/>
      <c r="K21" s="1">
        <v>0.12363483128136286</v>
      </c>
      <c r="L21" s="1">
        <v>67.6328</v>
      </c>
      <c r="M21" s="1">
        <v>2</v>
      </c>
    </row>
    <row r="22" spans="1:13" ht="15">
      <c r="A22" s="4" t="s">
        <v>16</v>
      </c>
      <c r="B22" s="91" t="s">
        <v>25</v>
      </c>
      <c r="C22" s="5">
        <f>SUM(E22:E26)</f>
        <v>183.2032</v>
      </c>
      <c r="D22" s="67">
        <v>0</v>
      </c>
      <c r="E22" s="68">
        <f>Dataset!D17</f>
        <v>17.6969</v>
      </c>
      <c r="F22" s="69">
        <f>E22/$C$22</f>
        <v>0.0965971118408412</v>
      </c>
      <c r="G22" s="6"/>
      <c r="K22" s="1">
        <v>0.06406848914253993</v>
      </c>
      <c r="L22" s="1">
        <v>35.04782</v>
      </c>
      <c r="M22" s="1">
        <v>4</v>
      </c>
    </row>
    <row r="23" spans="1:12" ht="15">
      <c r="A23" s="7"/>
      <c r="B23" s="92"/>
      <c r="C23" s="8"/>
      <c r="D23" s="67">
        <v>1</v>
      </c>
      <c r="E23" s="68">
        <f>Dataset!D18</f>
        <v>115.674</v>
      </c>
      <c r="F23" s="69">
        <f>E23/$C$22</f>
        <v>0.6313972681699883</v>
      </c>
      <c r="G23" s="9"/>
      <c r="K23" s="1">
        <v>550.77667</v>
      </c>
      <c r="L23" s="1">
        <v>547.0367799999999</v>
      </c>
    </row>
    <row r="24" spans="1:7" ht="15">
      <c r="A24" s="7"/>
      <c r="B24" s="92"/>
      <c r="C24" s="8"/>
      <c r="D24" s="67">
        <v>2</v>
      </c>
      <c r="E24" s="68">
        <f>Dataset!D19</f>
        <v>25.8023</v>
      </c>
      <c r="F24" s="69">
        <f>E24/$C$22</f>
        <v>0.14083978882464934</v>
      </c>
      <c r="G24" s="9"/>
    </row>
    <row r="25" spans="1:11" ht="15">
      <c r="A25" s="7"/>
      <c r="B25" s="92"/>
      <c r="C25" s="8"/>
      <c r="D25" s="67">
        <v>3</v>
      </c>
      <c r="E25" s="68">
        <f>Dataset!D20</f>
        <v>13.9599</v>
      </c>
      <c r="F25" s="69">
        <f>E25/$C$22</f>
        <v>0.07619899652407817</v>
      </c>
      <c r="G25" s="9"/>
      <c r="K25" s="1" t="s">
        <v>10</v>
      </c>
    </row>
    <row r="26" spans="1:13" ht="15">
      <c r="A26" s="10"/>
      <c r="B26" s="93"/>
      <c r="C26" s="11"/>
      <c r="D26" s="67">
        <v>4</v>
      </c>
      <c r="E26" s="68">
        <f>Dataset!D21</f>
        <v>10.0701</v>
      </c>
      <c r="F26" s="69">
        <f>E26/$C$22</f>
        <v>0.05496683464044296</v>
      </c>
      <c r="G26" s="12"/>
      <c r="K26" s="1">
        <v>0.052089468527241764</v>
      </c>
      <c r="L26" s="1">
        <v>53.81064</v>
      </c>
      <c r="M26" s="1">
        <v>0</v>
      </c>
    </row>
    <row r="27" spans="1:13" ht="15">
      <c r="A27" s="4" t="s">
        <v>17</v>
      </c>
      <c r="B27" s="91" t="s">
        <v>26</v>
      </c>
      <c r="C27" s="5">
        <f>SUM(E27:E31)</f>
        <v>233.51765</v>
      </c>
      <c r="D27" s="67">
        <v>0</v>
      </c>
      <c r="E27" s="68">
        <f>Dataset!D22</f>
        <v>15.168</v>
      </c>
      <c r="F27" s="69">
        <f>E27/$C$27</f>
        <v>0.06495440494540776</v>
      </c>
      <c r="G27" s="6"/>
      <c r="K27" s="1">
        <v>0.6614792845909743</v>
      </c>
      <c r="L27" s="1">
        <v>683.33628</v>
      </c>
      <c r="M27" s="1">
        <v>1</v>
      </c>
    </row>
    <row r="28" spans="1:13" ht="15">
      <c r="A28" s="7"/>
      <c r="B28" s="92"/>
      <c r="C28" s="8"/>
      <c r="D28" s="67">
        <v>1</v>
      </c>
      <c r="E28" s="68">
        <f>Dataset!D23</f>
        <v>140.617</v>
      </c>
      <c r="F28" s="69">
        <f>E28/$C$27</f>
        <v>0.6021686155200687</v>
      </c>
      <c r="G28" s="9"/>
      <c r="K28" s="1">
        <v>0.16687738724424345</v>
      </c>
      <c r="L28" s="1">
        <v>172.39145000000008</v>
      </c>
      <c r="M28" s="1">
        <v>2</v>
      </c>
    </row>
    <row r="29" spans="1:13" ht="15">
      <c r="A29" s="7"/>
      <c r="B29" s="92"/>
      <c r="C29" s="8"/>
      <c r="D29" s="67">
        <v>2</v>
      </c>
      <c r="E29" s="68">
        <f>Dataset!D24</f>
        <v>29.274</v>
      </c>
      <c r="F29" s="69">
        <f>E29/$C$27</f>
        <v>0.12536097378506508</v>
      </c>
      <c r="G29" s="9"/>
      <c r="K29" s="1">
        <v>0.09337946953978472</v>
      </c>
      <c r="L29" s="1">
        <v>96.46497000000001</v>
      </c>
      <c r="M29" s="1">
        <v>3</v>
      </c>
    </row>
    <row r="30" spans="1:13" ht="15">
      <c r="A30" s="7"/>
      <c r="B30" s="92"/>
      <c r="C30" s="8"/>
      <c r="D30" s="67">
        <v>3</v>
      </c>
      <c r="E30" s="68">
        <f>Dataset!D25</f>
        <v>40.6784</v>
      </c>
      <c r="F30" s="69">
        <f>E30/$C$27</f>
        <v>0.17419839571013157</v>
      </c>
      <c r="G30" s="9"/>
      <c r="K30" s="1">
        <v>0.02617439009775589</v>
      </c>
      <c r="L30" s="1">
        <v>27.03926</v>
      </c>
      <c r="M30" s="1">
        <v>4</v>
      </c>
    </row>
    <row r="31" spans="1:12" ht="15">
      <c r="A31" s="10"/>
      <c r="B31" s="93"/>
      <c r="C31" s="11"/>
      <c r="D31" s="67">
        <v>4</v>
      </c>
      <c r="E31" s="68">
        <f>Dataset!D26</f>
        <v>7.78025</v>
      </c>
      <c r="F31" s="69">
        <f>E31/$C$27</f>
        <v>0.03331761003932679</v>
      </c>
      <c r="G31" s="12"/>
      <c r="K31" s="1">
        <v>1036.88189</v>
      </c>
      <c r="L31" s="1">
        <v>1033.0426</v>
      </c>
    </row>
    <row r="32" spans="1:11" ht="15">
      <c r="A32" s="4" t="s">
        <v>18</v>
      </c>
      <c r="B32" s="91" t="s">
        <v>27</v>
      </c>
      <c r="C32" s="5">
        <f>SUM(E32:E36)</f>
        <v>172.22215</v>
      </c>
      <c r="D32" s="67">
        <v>0</v>
      </c>
      <c r="E32" s="68">
        <f>Dataset!D27</f>
        <v>5.78719</v>
      </c>
      <c r="F32" s="69">
        <f>E32/$C$32</f>
        <v>0.0336030528012802</v>
      </c>
      <c r="G32" s="6"/>
      <c r="K32" s="1" t="s">
        <v>11</v>
      </c>
    </row>
    <row r="33" spans="1:13" ht="15">
      <c r="A33" s="7"/>
      <c r="B33" s="92"/>
      <c r="C33" s="8"/>
      <c r="D33" s="67">
        <v>1</v>
      </c>
      <c r="E33" s="68">
        <f>Dataset!D28</f>
        <v>155.455</v>
      </c>
      <c r="F33" s="69">
        <f>E33/$C$32</f>
        <v>0.902642314011293</v>
      </c>
      <c r="G33" s="9"/>
      <c r="K33" s="1">
        <v>0.07361850047528709</v>
      </c>
      <c r="L33" s="1">
        <v>80.23595999999999</v>
      </c>
      <c r="M33" s="1">
        <v>0</v>
      </c>
    </row>
    <row r="34" spans="1:13" ht="15">
      <c r="A34" s="7"/>
      <c r="B34" s="92"/>
      <c r="C34" s="8"/>
      <c r="D34" s="67">
        <v>2</v>
      </c>
      <c r="E34" s="68">
        <f>Dataset!D29</f>
        <v>9.33252</v>
      </c>
      <c r="F34" s="69">
        <f>E34/$C$32</f>
        <v>0.05418884853080745</v>
      </c>
      <c r="G34" s="9"/>
      <c r="K34" s="1">
        <v>0.6807075795108373</v>
      </c>
      <c r="L34" s="1">
        <v>741.8953900000007</v>
      </c>
      <c r="M34" s="1">
        <v>1</v>
      </c>
    </row>
    <row r="35" spans="1:7" ht="15">
      <c r="A35" s="7"/>
      <c r="B35" s="92"/>
      <c r="C35" s="8"/>
      <c r="D35" s="67">
        <v>3</v>
      </c>
      <c r="E35" s="68">
        <f>Dataset!D30</f>
        <v>1.64744</v>
      </c>
      <c r="F35" s="69">
        <f>E35/$C$32</f>
        <v>0.009565784656619373</v>
      </c>
      <c r="G35" s="9"/>
    </row>
    <row r="36" spans="1:13" ht="15">
      <c r="A36" s="10"/>
      <c r="B36" s="93"/>
      <c r="C36" s="11"/>
      <c r="D36" s="67">
        <v>4</v>
      </c>
      <c r="E36" s="68">
        <f>Dataset!D31</f>
        <v>0</v>
      </c>
      <c r="F36" s="69">
        <f>E36/$C$32</f>
        <v>0</v>
      </c>
      <c r="G36" s="12"/>
      <c r="K36" s="1">
        <v>0.08169838174461394</v>
      </c>
      <c r="L36" s="1">
        <v>89.04212999999999</v>
      </c>
      <c r="M36" s="1">
        <v>2</v>
      </c>
    </row>
    <row r="37" spans="1:13" ht="15">
      <c r="A37" s="4" t="s">
        <v>19</v>
      </c>
      <c r="B37" s="91" t="s">
        <v>28</v>
      </c>
      <c r="C37" s="5">
        <f>SUM(E37:E41)</f>
        <v>493.7588999999999</v>
      </c>
      <c r="D37" s="67">
        <v>0</v>
      </c>
      <c r="E37" s="68">
        <f>Dataset!D32</f>
        <v>41.3973</v>
      </c>
      <c r="F37" s="69">
        <f>E37/$C$37</f>
        <v>0.0838411216486427</v>
      </c>
      <c r="G37" s="6"/>
      <c r="K37" s="1">
        <v>0.07861937882198483</v>
      </c>
      <c r="L37" s="1">
        <v>85.68636000000001</v>
      </c>
      <c r="M37" s="1">
        <v>3</v>
      </c>
    </row>
    <row r="38" spans="1:13" ht="15">
      <c r="A38" s="7"/>
      <c r="B38" s="92"/>
      <c r="C38" s="8"/>
      <c r="D38" s="67">
        <v>1</v>
      </c>
      <c r="E38" s="68">
        <f>Dataset!D33</f>
        <v>338.746</v>
      </c>
      <c r="F38" s="69">
        <f>E38/$C$37</f>
        <v>0.6860554817341015</v>
      </c>
      <c r="G38" s="9"/>
      <c r="K38" s="1">
        <v>0.08535615944727701</v>
      </c>
      <c r="L38" s="1">
        <v>93.0287</v>
      </c>
      <c r="M38" s="1">
        <v>4</v>
      </c>
    </row>
    <row r="39" spans="1:12" ht="15">
      <c r="A39" s="7"/>
      <c r="B39" s="92"/>
      <c r="C39" s="8"/>
      <c r="D39" s="67">
        <v>2</v>
      </c>
      <c r="E39" s="68">
        <f>Dataset!D34</f>
        <v>27.8941</v>
      </c>
      <c r="F39" s="69">
        <f>E39/$C$37</f>
        <v>0.056493361436117925</v>
      </c>
      <c r="G39" s="9"/>
      <c r="K39" s="1">
        <v>1089.8885400000008</v>
      </c>
      <c r="L39" s="1">
        <v>1089.8885400000006</v>
      </c>
    </row>
    <row r="40" spans="1:7" ht="15">
      <c r="A40" s="7"/>
      <c r="B40" s="92"/>
      <c r="C40" s="8"/>
      <c r="D40" s="67">
        <v>3</v>
      </c>
      <c r="E40" s="68">
        <f>Dataset!D35</f>
        <v>36.7328</v>
      </c>
      <c r="F40" s="69">
        <f>E40/$C$37</f>
        <v>0.07439420332474007</v>
      </c>
      <c r="G40" s="9"/>
    </row>
    <row r="41" spans="1:7" ht="15">
      <c r="A41" s="10"/>
      <c r="B41" s="93"/>
      <c r="C41" s="11"/>
      <c r="D41" s="67">
        <v>4</v>
      </c>
      <c r="E41" s="68">
        <f>Dataset!D36</f>
        <v>48.9887</v>
      </c>
      <c r="F41" s="69">
        <f>E41/$C$37</f>
        <v>0.09921583185639794</v>
      </c>
      <c r="G41" s="12"/>
    </row>
    <row r="42" spans="1:7" ht="15">
      <c r="A42" s="4" t="s">
        <v>20</v>
      </c>
      <c r="B42" s="91" t="s">
        <v>29</v>
      </c>
      <c r="C42" s="5">
        <f>SUM(E42:E46)</f>
        <v>271.5795</v>
      </c>
      <c r="D42" s="67">
        <v>0</v>
      </c>
      <c r="E42" s="68">
        <f>Dataset!D37</f>
        <v>25.6711</v>
      </c>
      <c r="F42" s="69">
        <f>E42/$C$42</f>
        <v>0.09452517586931267</v>
      </c>
      <c r="G42" s="6"/>
    </row>
    <row r="43" spans="1:7" ht="15">
      <c r="A43" s="7"/>
      <c r="B43" s="92"/>
      <c r="C43" s="8"/>
      <c r="D43" s="67">
        <v>1</v>
      </c>
      <c r="E43" s="68">
        <f>Dataset!D38</f>
        <v>143.173</v>
      </c>
      <c r="F43" s="69">
        <f>E43/$C$42</f>
        <v>0.5271863303378937</v>
      </c>
      <c r="G43" s="9"/>
    </row>
    <row r="44" spans="1:7" ht="15">
      <c r="A44" s="7"/>
      <c r="B44" s="92"/>
      <c r="C44" s="8"/>
      <c r="D44" s="67">
        <v>2</v>
      </c>
      <c r="E44" s="68">
        <f>Dataset!D39</f>
        <v>25.4885</v>
      </c>
      <c r="F44" s="69">
        <f>E44/$C$42</f>
        <v>0.09385281289640786</v>
      </c>
      <c r="G44" s="9"/>
    </row>
    <row r="45" spans="1:7" ht="15">
      <c r="A45" s="7"/>
      <c r="B45" s="92"/>
      <c r="C45" s="8"/>
      <c r="D45" s="67">
        <v>3</v>
      </c>
      <c r="E45" s="68">
        <f>Dataset!D40</f>
        <v>39.7141</v>
      </c>
      <c r="F45" s="69">
        <f>E45/$C$42</f>
        <v>0.1462337915785249</v>
      </c>
      <c r="G45" s="9"/>
    </row>
    <row r="46" spans="1:7" ht="15">
      <c r="A46" s="10"/>
      <c r="B46" s="93"/>
      <c r="C46" s="11"/>
      <c r="D46" s="67">
        <v>4</v>
      </c>
      <c r="E46" s="68">
        <f>Dataset!D41</f>
        <v>37.5328</v>
      </c>
      <c r="F46" s="69">
        <f>E46/$C$42</f>
        <v>0.1382018893178609</v>
      </c>
      <c r="G46" s="12"/>
    </row>
    <row r="47" spans="1:7" ht="15">
      <c r="A47" s="4" t="s">
        <v>21</v>
      </c>
      <c r="B47" s="91" t="s">
        <v>30</v>
      </c>
      <c r="C47" s="5">
        <f>SUM(E47:E51)</f>
        <v>321.75971</v>
      </c>
      <c r="D47" s="67">
        <v>0</v>
      </c>
      <c r="E47" s="68">
        <f>Dataset!D42</f>
        <v>3.90711</v>
      </c>
      <c r="F47" s="69">
        <f>E47/$C$47</f>
        <v>0.012142943564935461</v>
      </c>
      <c r="G47" s="6"/>
    </row>
    <row r="48" spans="1:7" ht="15">
      <c r="A48" s="7"/>
      <c r="B48" s="92"/>
      <c r="C48" s="13"/>
      <c r="D48" s="67">
        <v>1</v>
      </c>
      <c r="E48" s="68">
        <f>Dataset!D43</f>
        <v>224.45</v>
      </c>
      <c r="F48" s="69">
        <f>E48/$C$47</f>
        <v>0.6975702458210197</v>
      </c>
      <c r="G48" s="9"/>
    </row>
    <row r="49" spans="1:7" ht="15">
      <c r="A49" s="7"/>
      <c r="B49" s="92"/>
      <c r="C49" s="13"/>
      <c r="D49" s="67">
        <v>2</v>
      </c>
      <c r="E49" s="68">
        <f>Dataset!D44</f>
        <v>83.3953</v>
      </c>
      <c r="F49" s="69">
        <f>E49/$C$47</f>
        <v>0.25918502972295693</v>
      </c>
      <c r="G49" s="9"/>
    </row>
    <row r="50" spans="1:7" ht="15">
      <c r="A50" s="7"/>
      <c r="B50" s="92"/>
      <c r="C50" s="13"/>
      <c r="D50" s="67">
        <v>3</v>
      </c>
      <c r="E50" s="68">
        <f>Dataset!D45</f>
        <v>8.94145</v>
      </c>
      <c r="F50" s="69">
        <f>E50/$C$47</f>
        <v>0.027789215747366258</v>
      </c>
      <c r="G50" s="9"/>
    </row>
    <row r="51" spans="1:7" ht="15">
      <c r="A51" s="10"/>
      <c r="B51" s="93"/>
      <c r="C51" s="14"/>
      <c r="D51" s="67">
        <v>4</v>
      </c>
      <c r="E51" s="68">
        <f>Dataset!D46</f>
        <v>1.06585</v>
      </c>
      <c r="F51" s="69">
        <f>E51/$C$47</f>
        <v>0.003312565143721692</v>
      </c>
      <c r="G51" s="12"/>
    </row>
    <row r="53" spans="5:7" ht="15">
      <c r="E53" s="2"/>
      <c r="G53" s="2"/>
    </row>
  </sheetData>
  <sheetProtection/>
  <mergeCells count="11">
    <mergeCell ref="B37:B41"/>
    <mergeCell ref="B42:B46"/>
    <mergeCell ref="B7:B11"/>
    <mergeCell ref="A2:B6"/>
    <mergeCell ref="A1:B1"/>
    <mergeCell ref="B47:B51"/>
    <mergeCell ref="B27:B31"/>
    <mergeCell ref="B32:B36"/>
    <mergeCell ref="B12:B16"/>
    <mergeCell ref="B17:B21"/>
    <mergeCell ref="B22:B2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orientation="portrait" paperSize="9" scale="94" r:id="rId2"/>
  <headerFooter alignWithMargins="0">
    <oddHeader>&amp;LTableau 5.1: Inventaire écomorphologique VD de niveau R, résultats généraux et par bassins versants 
(en km et %)&amp;C&amp;R</oddHeader>
    <oddFooter>&amp;L&amp;"Balloon XBd BT,Normal"&amp;9Ecoscan sa&amp;C&amp;R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I22" sqref="I22"/>
    </sheetView>
  </sheetViews>
  <sheetFormatPr defaultColWidth="10.8515625" defaultRowHeight="12.75"/>
  <cols>
    <col min="1" max="8" width="10.8515625" style="1" customWidth="1"/>
    <col min="9" max="9" width="12.140625" style="1" bestFit="1" customWidth="1"/>
    <col min="10" max="16384" width="10.8515625" style="1" customWidth="1"/>
  </cols>
  <sheetData>
    <row r="1" spans="1:6" ht="15">
      <c r="A1" s="22"/>
      <c r="B1" s="22">
        <v>0</v>
      </c>
      <c r="C1" s="22">
        <v>1</v>
      </c>
      <c r="D1" s="22">
        <v>2</v>
      </c>
      <c r="E1" s="22">
        <v>3</v>
      </c>
      <c r="F1" s="22">
        <v>4</v>
      </c>
    </row>
    <row r="2" spans="1:7" ht="15">
      <c r="A2" s="22" t="s">
        <v>13</v>
      </c>
      <c r="B2" s="25">
        <f aca="true" t="shared" si="0" ref="B2:B11">B16/$G16</f>
        <v>0.08677541340729812</v>
      </c>
      <c r="C2" s="25">
        <f aca="true" t="shared" si="1" ref="C2:F11">C16/$G16</f>
        <v>0.6333392349758773</v>
      </c>
      <c r="D2" s="25">
        <f t="shared" si="1"/>
        <v>0.11780461107024767</v>
      </c>
      <c r="E2" s="25">
        <f t="shared" si="1"/>
        <v>0.09179549234199733</v>
      </c>
      <c r="F2" s="25">
        <f t="shared" si="1"/>
        <v>0.07028524820457947</v>
      </c>
      <c r="G2" s="26">
        <f>SUM(B2:F2)</f>
        <v>0.9999999999999999</v>
      </c>
    </row>
    <row r="3" spans="1:7" ht="15">
      <c r="A3" s="22" t="s">
        <v>14</v>
      </c>
      <c r="B3" s="25">
        <f t="shared" si="0"/>
        <v>0.13964946537465542</v>
      </c>
      <c r="C3" s="25">
        <f t="shared" si="1"/>
        <v>0.5947367596692006</v>
      </c>
      <c r="D3" s="25">
        <f t="shared" si="1"/>
        <v>0.10772335226798095</v>
      </c>
      <c r="E3" s="25">
        <f t="shared" si="1"/>
        <v>0.10799614693843455</v>
      </c>
      <c r="F3" s="25">
        <f t="shared" si="1"/>
        <v>0.04989427574972851</v>
      </c>
      <c r="G3" s="26">
        <f aca="true" t="shared" si="2" ref="G3:G11">SUM(B3:F3)</f>
        <v>0.9999999999999999</v>
      </c>
    </row>
    <row r="4" spans="1:7" ht="15">
      <c r="A4" s="22" t="s">
        <v>15</v>
      </c>
      <c r="B4" s="25">
        <f t="shared" si="0"/>
        <v>0.02761596453590752</v>
      </c>
      <c r="C4" s="25">
        <f t="shared" si="1"/>
        <v>0.6761242154107363</v>
      </c>
      <c r="D4" s="25">
        <f t="shared" si="1"/>
        <v>0.13876270548985106</v>
      </c>
      <c r="E4" s="25">
        <f t="shared" si="1"/>
        <v>0.14235351292556964</v>
      </c>
      <c r="F4" s="25">
        <f t="shared" si="1"/>
        <v>0.01514360163793548</v>
      </c>
      <c r="G4" s="26">
        <f t="shared" si="2"/>
        <v>1</v>
      </c>
    </row>
    <row r="5" spans="1:7" ht="15">
      <c r="A5" s="22" t="s">
        <v>16</v>
      </c>
      <c r="B5" s="25">
        <f t="shared" si="0"/>
        <v>0.0965971118408412</v>
      </c>
      <c r="C5" s="25">
        <f t="shared" si="1"/>
        <v>0.6313972681699883</v>
      </c>
      <c r="D5" s="25">
        <f t="shared" si="1"/>
        <v>0.14083978882464934</v>
      </c>
      <c r="E5" s="25">
        <f t="shared" si="1"/>
        <v>0.07619899652407817</v>
      </c>
      <c r="F5" s="25">
        <f t="shared" si="1"/>
        <v>0.05496683464044296</v>
      </c>
      <c r="G5" s="26">
        <f t="shared" si="2"/>
        <v>0.9999999999999999</v>
      </c>
    </row>
    <row r="6" spans="1:7" ht="15">
      <c r="A6" s="22" t="s">
        <v>17</v>
      </c>
      <c r="B6" s="25">
        <f t="shared" si="0"/>
        <v>0.06495440494540776</v>
      </c>
      <c r="C6" s="25">
        <f t="shared" si="1"/>
        <v>0.6021686155200687</v>
      </c>
      <c r="D6" s="25">
        <f t="shared" si="1"/>
        <v>0.12536097378506508</v>
      </c>
      <c r="E6" s="25">
        <f t="shared" si="1"/>
        <v>0.17419839571013157</v>
      </c>
      <c r="F6" s="25">
        <f t="shared" si="1"/>
        <v>0.03331761003932679</v>
      </c>
      <c r="G6" s="26">
        <f t="shared" si="2"/>
        <v>0.9999999999999999</v>
      </c>
    </row>
    <row r="7" spans="1:7" ht="15">
      <c r="A7" s="22" t="s">
        <v>18</v>
      </c>
      <c r="B7" s="25">
        <f t="shared" si="0"/>
        <v>0.0336030528012802</v>
      </c>
      <c r="C7" s="25">
        <f t="shared" si="1"/>
        <v>0.902642314011293</v>
      </c>
      <c r="D7" s="25">
        <f t="shared" si="1"/>
        <v>0.05418884853080745</v>
      </c>
      <c r="E7" s="25">
        <f t="shared" si="1"/>
        <v>0.009565784656619373</v>
      </c>
      <c r="F7" s="25">
        <f t="shared" si="1"/>
        <v>0</v>
      </c>
      <c r="G7" s="26">
        <f t="shared" si="2"/>
        <v>1</v>
      </c>
    </row>
    <row r="8" spans="1:7" ht="15">
      <c r="A8" s="22" t="s">
        <v>19</v>
      </c>
      <c r="B8" s="25">
        <f t="shared" si="0"/>
        <v>0.0838411216486427</v>
      </c>
      <c r="C8" s="25">
        <f t="shared" si="1"/>
        <v>0.6860554817341015</v>
      </c>
      <c r="D8" s="25">
        <f t="shared" si="1"/>
        <v>0.056493361436117925</v>
      </c>
      <c r="E8" s="25">
        <f t="shared" si="1"/>
        <v>0.07439420332474007</v>
      </c>
      <c r="F8" s="25">
        <f t="shared" si="1"/>
        <v>0.09921583185639794</v>
      </c>
      <c r="G8" s="26">
        <f t="shared" si="2"/>
        <v>1.0000000000000002</v>
      </c>
    </row>
    <row r="9" spans="1:7" ht="15">
      <c r="A9" s="22" t="s">
        <v>20</v>
      </c>
      <c r="B9" s="25">
        <f t="shared" si="0"/>
        <v>0.09452517586931267</v>
      </c>
      <c r="C9" s="25">
        <f t="shared" si="1"/>
        <v>0.5271863303378937</v>
      </c>
      <c r="D9" s="25">
        <f t="shared" si="1"/>
        <v>0.09385281289640786</v>
      </c>
      <c r="E9" s="25">
        <f t="shared" si="1"/>
        <v>0.1462337915785249</v>
      </c>
      <c r="F9" s="25">
        <f t="shared" si="1"/>
        <v>0.1382018893178609</v>
      </c>
      <c r="G9" s="26">
        <f t="shared" si="2"/>
        <v>1</v>
      </c>
    </row>
    <row r="10" spans="1:7" ht="15">
      <c r="A10" s="22" t="s">
        <v>21</v>
      </c>
      <c r="B10" s="25">
        <f t="shared" si="0"/>
        <v>0.012142943564935461</v>
      </c>
      <c r="C10" s="25">
        <f t="shared" si="1"/>
        <v>0.6975702458210197</v>
      </c>
      <c r="D10" s="25">
        <f t="shared" si="1"/>
        <v>0.25918502972295693</v>
      </c>
      <c r="E10" s="25">
        <f t="shared" si="1"/>
        <v>0.027789215747366258</v>
      </c>
      <c r="F10" s="25">
        <f t="shared" si="1"/>
        <v>0.003312565143721692</v>
      </c>
      <c r="G10" s="26">
        <f>SUM(B10:F10)</f>
        <v>1.0000000000000002</v>
      </c>
    </row>
    <row r="11" spans="1:7" ht="15">
      <c r="A11" s="22" t="s">
        <v>35</v>
      </c>
      <c r="B11" s="25">
        <f t="shared" si="0"/>
        <v>0.07335628634772114</v>
      </c>
      <c r="C11" s="25">
        <f t="shared" si="1"/>
        <v>0.6539971902529756</v>
      </c>
      <c r="D11" s="25">
        <f t="shared" si="1"/>
        <v>0.1205409488475935</v>
      </c>
      <c r="E11" s="25">
        <f t="shared" si="1"/>
        <v>0.09636081336139855</v>
      </c>
      <c r="F11" s="25">
        <f t="shared" si="1"/>
        <v>0.055744761190311014</v>
      </c>
      <c r="G11" s="26">
        <f t="shared" si="2"/>
        <v>0.9999999999999999</v>
      </c>
    </row>
    <row r="15" spans="1:6" ht="15">
      <c r="A15" s="22"/>
      <c r="B15" s="22">
        <v>0</v>
      </c>
      <c r="C15" s="22">
        <v>1</v>
      </c>
      <c r="D15" s="22">
        <v>2</v>
      </c>
      <c r="E15" s="22">
        <v>3</v>
      </c>
      <c r="F15" s="22">
        <v>4</v>
      </c>
    </row>
    <row r="16" spans="1:7" ht="15">
      <c r="A16" s="22" t="s">
        <v>36</v>
      </c>
      <c r="B16" s="2">
        <f>Dataset!$D2</f>
        <v>31.4167</v>
      </c>
      <c r="C16" s="2">
        <f>Dataset!$D3</f>
        <v>229.298</v>
      </c>
      <c r="D16" s="2">
        <f>Dataset!$D4</f>
        <v>42.6507</v>
      </c>
      <c r="E16" s="2">
        <f>Dataset!$D5</f>
        <v>33.2342</v>
      </c>
      <c r="F16" s="2">
        <f>Dataset!$D6</f>
        <v>25.4465</v>
      </c>
      <c r="G16" s="1">
        <f>SUM(B16:F16)</f>
        <v>362.0461</v>
      </c>
    </row>
    <row r="17" spans="1:7" ht="15">
      <c r="A17" s="22" t="s">
        <v>37</v>
      </c>
      <c r="B17" s="2">
        <f>Dataset!D7</f>
        <v>53.4958</v>
      </c>
      <c r="C17" s="2">
        <f>Dataset!D8</f>
        <v>227.827</v>
      </c>
      <c r="D17" s="2">
        <f>Dataset!D9</f>
        <v>41.2658</v>
      </c>
      <c r="E17" s="2">
        <f>Dataset!D10</f>
        <v>41.3703</v>
      </c>
      <c r="F17" s="2">
        <f>Dataset!D11</f>
        <v>19.1131</v>
      </c>
      <c r="G17" s="1">
        <f aca="true" t="shared" si="3" ref="G17:G25">SUM(B17:F17)</f>
        <v>383.072</v>
      </c>
    </row>
    <row r="18" spans="1:7" ht="15">
      <c r="A18" s="22" t="s">
        <v>38</v>
      </c>
      <c r="B18" s="2">
        <f>Dataset!D12</f>
        <v>10.2233</v>
      </c>
      <c r="C18" s="2">
        <f>Dataset!D13</f>
        <v>250.298</v>
      </c>
      <c r="D18" s="2">
        <f>Dataset!D14</f>
        <v>51.3693</v>
      </c>
      <c r="E18" s="2">
        <f>Dataset!D15</f>
        <v>52.6986</v>
      </c>
      <c r="F18" s="2">
        <f>Dataset!D16</f>
        <v>5.60609</v>
      </c>
      <c r="G18" s="1">
        <f t="shared" si="3"/>
        <v>370.19529</v>
      </c>
    </row>
    <row r="19" spans="1:7" ht="15">
      <c r="A19" s="22" t="s">
        <v>39</v>
      </c>
      <c r="B19" s="2">
        <f>Dataset!D17</f>
        <v>17.6969</v>
      </c>
      <c r="C19" s="2">
        <f>Dataset!D18</f>
        <v>115.674</v>
      </c>
      <c r="D19" s="2">
        <f>Dataset!D19</f>
        <v>25.8023</v>
      </c>
      <c r="E19" s="2">
        <f>Dataset!D20</f>
        <v>13.9599</v>
      </c>
      <c r="F19" s="2">
        <f>Dataset!D21</f>
        <v>10.0701</v>
      </c>
      <c r="G19" s="1">
        <f t="shared" si="3"/>
        <v>183.2032</v>
      </c>
    </row>
    <row r="20" spans="1:7" ht="15">
      <c r="A20" s="22" t="s">
        <v>40</v>
      </c>
      <c r="B20" s="2">
        <f>Dataset!D22</f>
        <v>15.168</v>
      </c>
      <c r="C20" s="2">
        <f>Dataset!D23</f>
        <v>140.617</v>
      </c>
      <c r="D20" s="2">
        <f>Dataset!D24</f>
        <v>29.274</v>
      </c>
      <c r="E20" s="2">
        <f>Dataset!D25</f>
        <v>40.6784</v>
      </c>
      <c r="F20" s="2">
        <f>Dataset!D26</f>
        <v>7.78025</v>
      </c>
      <c r="G20" s="1">
        <f t="shared" si="3"/>
        <v>233.51765</v>
      </c>
    </row>
    <row r="21" spans="1:7" ht="15">
      <c r="A21" s="22" t="s">
        <v>41</v>
      </c>
      <c r="B21" s="2">
        <f>Dataset!D27</f>
        <v>5.78719</v>
      </c>
      <c r="C21" s="2">
        <f>Dataset!D28</f>
        <v>155.455</v>
      </c>
      <c r="D21" s="2">
        <f>Dataset!D29</f>
        <v>9.33252</v>
      </c>
      <c r="E21" s="2">
        <f>Dataset!D30</f>
        <v>1.64744</v>
      </c>
      <c r="F21" s="2">
        <f>Dataset!D31</f>
        <v>0</v>
      </c>
      <c r="G21" s="1">
        <f t="shared" si="3"/>
        <v>172.22215</v>
      </c>
    </row>
    <row r="22" spans="1:7" ht="15">
      <c r="A22" s="22" t="s">
        <v>42</v>
      </c>
      <c r="B22" s="2">
        <f>Dataset!D32</f>
        <v>41.3973</v>
      </c>
      <c r="C22" s="2">
        <f>Dataset!D33</f>
        <v>338.746</v>
      </c>
      <c r="D22" s="2">
        <f>Dataset!D34</f>
        <v>27.8941</v>
      </c>
      <c r="E22" s="2">
        <f>Dataset!D35</f>
        <v>36.7328</v>
      </c>
      <c r="F22" s="2">
        <f>Dataset!D36</f>
        <v>48.9887</v>
      </c>
      <c r="G22" s="1">
        <f t="shared" si="3"/>
        <v>493.7588999999999</v>
      </c>
    </row>
    <row r="23" spans="1:7" ht="15">
      <c r="A23" s="22" t="s">
        <v>43</v>
      </c>
      <c r="B23" s="2">
        <f>Dataset!D37</f>
        <v>25.6711</v>
      </c>
      <c r="C23" s="2">
        <f>Dataset!D38</f>
        <v>143.173</v>
      </c>
      <c r="D23" s="2">
        <f>Dataset!D39</f>
        <v>25.4885</v>
      </c>
      <c r="E23" s="2">
        <f>Dataset!D40</f>
        <v>39.7141</v>
      </c>
      <c r="F23" s="2">
        <f>Dataset!D41</f>
        <v>37.5328</v>
      </c>
      <c r="G23" s="1">
        <f t="shared" si="3"/>
        <v>271.5795</v>
      </c>
    </row>
    <row r="24" spans="1:7" ht="15">
      <c r="A24" s="22" t="s">
        <v>44</v>
      </c>
      <c r="B24" s="2">
        <f>Dataset!D42</f>
        <v>3.90711</v>
      </c>
      <c r="C24" s="2">
        <f>Dataset!D43</f>
        <v>224.45</v>
      </c>
      <c r="D24" s="2">
        <f>Dataset!D44</f>
        <v>83.3953</v>
      </c>
      <c r="E24" s="2">
        <f>Dataset!D45</f>
        <v>8.94145</v>
      </c>
      <c r="F24" s="2">
        <f>Dataset!D46</f>
        <v>1.06585</v>
      </c>
      <c r="G24" s="1">
        <f>SUM(B24:F24)</f>
        <v>321.75971</v>
      </c>
    </row>
    <row r="25" spans="1:7" ht="15">
      <c r="A25" s="22" t="s">
        <v>35</v>
      </c>
      <c r="B25" s="2">
        <f>SUM(B16:B24)</f>
        <v>204.7634</v>
      </c>
      <c r="C25" s="2">
        <f>SUM(C16:C24)</f>
        <v>1825.538</v>
      </c>
      <c r="D25" s="2">
        <f>SUM(D16:D24)</f>
        <v>336.47252</v>
      </c>
      <c r="E25" s="2">
        <f>SUM(E16:E24)</f>
        <v>268.97719</v>
      </c>
      <c r="F25" s="2">
        <f>SUM(F16:F24)</f>
        <v>155.60339000000002</v>
      </c>
      <c r="G25" s="1">
        <f t="shared" si="3"/>
        <v>2791.3545000000004</v>
      </c>
    </row>
    <row r="28" spans="11:12" ht="15">
      <c r="K28" s="13"/>
      <c r="L28" s="13"/>
    </row>
    <row r="29" spans="9:12" ht="15">
      <c r="I29" s="2"/>
      <c r="J29" s="2"/>
      <c r="K29" s="13"/>
      <c r="L29" s="23"/>
    </row>
    <row r="30" spans="9:12" ht="15">
      <c r="I30" s="2"/>
      <c r="J30" s="2"/>
      <c r="K30" s="13"/>
      <c r="L30" s="23"/>
    </row>
    <row r="31" spans="9:12" ht="15">
      <c r="I31" s="2"/>
      <c r="J31" s="2"/>
      <c r="K31" s="13"/>
      <c r="L31" s="23"/>
    </row>
    <row r="32" spans="9:12" ht="15">
      <c r="I32" s="2"/>
      <c r="J32" s="2"/>
      <c r="K32" s="13"/>
      <c r="L32" s="23"/>
    </row>
    <row r="33" spans="9:12" ht="15">
      <c r="I33" s="2"/>
      <c r="J33" s="2"/>
      <c r="K33" s="13"/>
      <c r="L33" s="23"/>
    </row>
    <row r="34" spans="9:12" ht="15">
      <c r="I34" s="2"/>
      <c r="J34" s="2"/>
      <c r="K34" s="13"/>
      <c r="L34" s="23"/>
    </row>
    <row r="35" spans="9:12" ht="15">
      <c r="I35" s="2"/>
      <c r="J35" s="2"/>
      <c r="K35" s="13"/>
      <c r="L35" s="23"/>
    </row>
    <row r="36" spans="9:12" ht="15">
      <c r="I36" s="2"/>
      <c r="J36" s="2"/>
      <c r="K36" s="13"/>
      <c r="L36" s="23"/>
    </row>
    <row r="37" spans="9:12" ht="15">
      <c r="I37" s="2"/>
      <c r="J37" s="2"/>
      <c r="K37" s="13"/>
      <c r="L37" s="23"/>
    </row>
    <row r="38" spans="9:12" ht="15">
      <c r="I38" s="2"/>
      <c r="J38" s="2"/>
      <c r="K38" s="13"/>
      <c r="L38" s="23"/>
    </row>
    <row r="39" spans="9:12" ht="15">
      <c r="I39" s="2"/>
      <c r="J39" s="2"/>
      <c r="K39" s="13"/>
      <c r="L39" s="23"/>
    </row>
    <row r="40" spans="9:12" ht="15">
      <c r="I40" s="2"/>
      <c r="J40" s="2"/>
      <c r="K40" s="13"/>
      <c r="L40" s="23"/>
    </row>
    <row r="41" spans="9:12" ht="15">
      <c r="I41" s="2"/>
      <c r="J41" s="2"/>
      <c r="K41" s="13"/>
      <c r="L41" s="23"/>
    </row>
    <row r="42" spans="9:12" ht="15">
      <c r="I42" s="2"/>
      <c r="J42" s="2"/>
      <c r="K42" s="13"/>
      <c r="L42" s="23"/>
    </row>
    <row r="43" spans="9:12" ht="15">
      <c r="I43" s="2"/>
      <c r="J43" s="2"/>
      <c r="K43" s="13"/>
      <c r="L43" s="23"/>
    </row>
    <row r="44" spans="9:12" ht="15">
      <c r="I44" s="2"/>
      <c r="J44" s="2"/>
      <c r="K44" s="13"/>
      <c r="L44" s="23"/>
    </row>
    <row r="45" spans="9:12" ht="15">
      <c r="I45" s="2"/>
      <c r="J45" s="2"/>
      <c r="K45" s="13"/>
      <c r="L45" s="23"/>
    </row>
    <row r="46" spans="9:12" ht="15">
      <c r="I46" s="2"/>
      <c r="J46" s="2"/>
      <c r="K46" s="13"/>
      <c r="L46" s="23"/>
    </row>
    <row r="47" spans="9:12" ht="15">
      <c r="I47" s="2"/>
      <c r="J47" s="2"/>
      <c r="K47" s="13"/>
      <c r="L47" s="23"/>
    </row>
    <row r="48" spans="9:12" ht="15">
      <c r="I48" s="2"/>
      <c r="J48" s="2"/>
      <c r="K48" s="13"/>
      <c r="L48" s="23"/>
    </row>
    <row r="49" spans="9:12" ht="15">
      <c r="I49" s="2"/>
      <c r="J49" s="2"/>
      <c r="K49" s="13"/>
      <c r="L49" s="23"/>
    </row>
    <row r="50" spans="9:12" ht="15">
      <c r="I50" s="2"/>
      <c r="J50" s="2"/>
      <c r="K50" s="13"/>
      <c r="L50" s="23"/>
    </row>
    <row r="51" spans="9:12" ht="15">
      <c r="I51" s="2"/>
      <c r="J51" s="2"/>
      <c r="K51" s="13"/>
      <c r="L51" s="23"/>
    </row>
    <row r="52" spans="9:12" ht="15">
      <c r="I52" s="2"/>
      <c r="J52" s="2"/>
      <c r="K52" s="13"/>
      <c r="L52" s="23"/>
    </row>
    <row r="53" spans="9:12" ht="15">
      <c r="I53" s="2"/>
      <c r="J53" s="2"/>
      <c r="K53" s="13"/>
      <c r="L53" s="23"/>
    </row>
    <row r="54" spans="9:12" ht="15">
      <c r="I54" s="2"/>
      <c r="J54" s="2"/>
      <c r="K54" s="13"/>
      <c r="L54" s="23"/>
    </row>
    <row r="55" spans="9:12" ht="15">
      <c r="I55" s="2"/>
      <c r="J55" s="2"/>
      <c r="K55" s="13"/>
      <c r="L55" s="23"/>
    </row>
    <row r="56" spans="9:12" ht="15">
      <c r="I56" s="2"/>
      <c r="J56" s="2"/>
      <c r="K56" s="13"/>
      <c r="L56" s="23"/>
    </row>
    <row r="57" spans="9:12" ht="15">
      <c r="I57" s="2"/>
      <c r="J57" s="2"/>
      <c r="K57" s="13"/>
      <c r="L57" s="23"/>
    </row>
    <row r="58" spans="9:12" ht="15">
      <c r="I58" s="2"/>
      <c r="J58" s="2"/>
      <c r="K58" s="13"/>
      <c r="L58" s="23"/>
    </row>
    <row r="59" spans="9:12" ht="15">
      <c r="I59" s="2"/>
      <c r="J59" s="2"/>
      <c r="K59" s="13"/>
      <c r="L59" s="23"/>
    </row>
    <row r="60" spans="9:12" ht="15">
      <c r="I60" s="2"/>
      <c r="J60" s="2"/>
      <c r="K60" s="13"/>
      <c r="L60" s="23"/>
    </row>
    <row r="61" spans="9:12" ht="15">
      <c r="I61" s="2"/>
      <c r="J61" s="2"/>
      <c r="K61" s="13"/>
      <c r="L61" s="23"/>
    </row>
    <row r="62" spans="9:12" ht="15">
      <c r="I62" s="2"/>
      <c r="J62" s="2"/>
      <c r="K62" s="13"/>
      <c r="L62" s="23"/>
    </row>
    <row r="63" spans="9:12" ht="15">
      <c r="I63" s="2"/>
      <c r="J63" s="2"/>
      <c r="K63" s="13"/>
      <c r="L63" s="23"/>
    </row>
    <row r="64" spans="9:12" ht="15">
      <c r="I64" s="2"/>
      <c r="J64" s="2"/>
      <c r="K64" s="13"/>
      <c r="L64" s="23"/>
    </row>
    <row r="65" spans="9:12" ht="15">
      <c r="I65" s="2"/>
      <c r="J65" s="2"/>
      <c r="K65" s="13"/>
      <c r="L65" s="23"/>
    </row>
    <row r="66" spans="9:12" ht="15">
      <c r="I66" s="2"/>
      <c r="J66" s="2"/>
      <c r="K66" s="13"/>
      <c r="L66" s="23"/>
    </row>
    <row r="67" spans="9:12" ht="15">
      <c r="I67" s="2"/>
      <c r="J67" s="2"/>
      <c r="K67" s="13"/>
      <c r="L67" s="23"/>
    </row>
    <row r="68" spans="9:12" ht="15">
      <c r="I68" s="2"/>
      <c r="J68" s="2"/>
      <c r="K68" s="13"/>
      <c r="L68" s="23"/>
    </row>
    <row r="69" spans="9:12" ht="15">
      <c r="I69" s="2"/>
      <c r="J69" s="2"/>
      <c r="K69" s="13"/>
      <c r="L69" s="23"/>
    </row>
    <row r="70" spans="9:12" ht="15">
      <c r="I70" s="2"/>
      <c r="J70" s="2"/>
      <c r="K70" s="13"/>
      <c r="L70" s="23"/>
    </row>
    <row r="71" spans="9:12" ht="15">
      <c r="I71" s="2"/>
      <c r="J71" s="2"/>
      <c r="K71" s="13"/>
      <c r="L71" s="23"/>
    </row>
    <row r="72" spans="9:12" ht="15">
      <c r="I72" s="2"/>
      <c r="J72" s="2"/>
      <c r="K72" s="13"/>
      <c r="L72" s="23"/>
    </row>
    <row r="73" spans="11:12" ht="15">
      <c r="K73" s="13"/>
      <c r="L73" s="1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znfggt</cp:lastModifiedBy>
  <cp:lastPrinted>2005-11-07T08:15:37Z</cp:lastPrinted>
  <dcterms:created xsi:type="dcterms:W3CDTF">2005-06-06T06:50:58Z</dcterms:created>
  <dcterms:modified xsi:type="dcterms:W3CDTF">2012-05-14T08:41:03Z</dcterms:modified>
  <cp:category/>
  <cp:version/>
  <cp:contentType/>
  <cp:contentStatus/>
</cp:coreProperties>
</file>