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B:\Coordinations internes ACV\Observatoire des indicateurs\indicateurs_DD_VD\a_SYSTEME_INDICATEURS\16_substances_dechets_effets\16.4_collecte_separee\"/>
    </mc:Choice>
  </mc:AlternateContent>
  <xr:revisionPtr revIDLastSave="0" documentId="13_ncr:1_{BD9B3FD3-706D-44FD-9E98-C569C86D5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NEES" sheetId="3" r:id="rId1"/>
  </sheets>
  <definedNames>
    <definedName name="grap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3" l="1"/>
  <c r="U8" i="3"/>
  <c r="U26" i="3" l="1"/>
  <c r="U29" i="3" s="1"/>
  <c r="T8" i="3" l="1"/>
  <c r="T23" i="3"/>
  <c r="S23" i="3"/>
  <c r="S8" i="3"/>
  <c r="T26" i="3" l="1"/>
  <c r="T29" i="3" s="1"/>
  <c r="S26" i="3"/>
  <c r="S29" i="3" s="1"/>
  <c r="L23" i="3" l="1"/>
  <c r="L8" i="3"/>
  <c r="R23" i="3"/>
  <c r="C23" i="3"/>
  <c r="D23" i="3"/>
  <c r="E23" i="3"/>
  <c r="F23" i="3"/>
  <c r="G23" i="3"/>
  <c r="H23" i="3"/>
  <c r="I23" i="3"/>
  <c r="J23" i="3"/>
  <c r="K23" i="3"/>
  <c r="M23" i="3"/>
  <c r="L24" i="3" s="1"/>
  <c r="N23" i="3"/>
  <c r="O23" i="3"/>
  <c r="P23" i="3"/>
  <c r="Q23" i="3"/>
  <c r="B23" i="3"/>
  <c r="L26" i="3" l="1"/>
  <c r="L29" i="3" s="1"/>
  <c r="R8" i="3" l="1"/>
  <c r="R26" i="3" s="1"/>
  <c r="R29" i="3" l="1"/>
  <c r="Q8" i="3"/>
  <c r="Q26" i="3" s="1"/>
  <c r="O8" i="3"/>
  <c r="O26" i="3" s="1"/>
  <c r="P8" i="3"/>
  <c r="P26" i="3" s="1"/>
  <c r="N8" i="3"/>
  <c r="N26" i="3" s="1"/>
  <c r="M8" i="3"/>
  <c r="K8" i="3"/>
  <c r="K26" i="3" s="1"/>
  <c r="J8" i="3"/>
  <c r="J26" i="3" s="1"/>
  <c r="I8" i="3"/>
  <c r="H8" i="3"/>
  <c r="H26" i="3" s="1"/>
  <c r="C8" i="3"/>
  <c r="D8" i="3"/>
  <c r="D26" i="3" s="1"/>
  <c r="E8" i="3"/>
  <c r="E26" i="3" s="1"/>
  <c r="E29" i="3"/>
  <c r="F8" i="3"/>
  <c r="F26" i="3" s="1"/>
  <c r="G8" i="3"/>
  <c r="G26" i="3" s="1"/>
  <c r="B8" i="3"/>
  <c r="B26" i="3" s="1"/>
  <c r="B29" i="3" s="1"/>
  <c r="C26" i="3" l="1"/>
  <c r="C29" i="3" s="1"/>
  <c r="I29" i="3"/>
  <c r="I26" i="3"/>
  <c r="M26" i="3"/>
  <c r="M29" i="3" s="1"/>
  <c r="J29" i="3"/>
  <c r="K29" i="3"/>
  <c r="D29" i="3"/>
  <c r="G29" i="3"/>
  <c r="F29" i="3"/>
  <c r="P29" i="3"/>
  <c r="H29" i="3"/>
  <c r="O29" i="3"/>
  <c r="Q29" i="3"/>
  <c r="N29" i="3"/>
</calcChain>
</file>

<file path=xl/sharedStrings.xml><?xml version="1.0" encoding="utf-8"?>
<sst xmlns="http://schemas.openxmlformats.org/spreadsheetml/2006/main" count="43" uniqueCount="24">
  <si>
    <t>Ordures ménagères</t>
  </si>
  <si>
    <t>Papier/carton</t>
  </si>
  <si>
    <t>Verre</t>
  </si>
  <si>
    <t>Métaux</t>
  </si>
  <si>
    <t>tonnes</t>
  </si>
  <si>
    <t>Total "incinérables"</t>
  </si>
  <si>
    <t>16.4. Collecte séparée</t>
  </si>
  <si>
    <t>Part des déchets collectés séparément en vue d'un recyclage dans la quantité totale de déchets collectés par les communes vaudoises</t>
  </si>
  <si>
    <t>Taux de collecte séparée</t>
  </si>
  <si>
    <t>Biodéchets</t>
  </si>
  <si>
    <t xml:space="preserve">Objets encombrants </t>
  </si>
  <si>
    <t>Sources: StatVD; DIRNA</t>
  </si>
  <si>
    <t>Bois usagé</t>
  </si>
  <si>
    <t>Textiles</t>
  </si>
  <si>
    <t>PET</t>
  </si>
  <si>
    <t>Plastiques</t>
  </si>
  <si>
    <t>App. Elect.</t>
  </si>
  <si>
    <t>Déchets spéciaux</t>
  </si>
  <si>
    <t>Pneus</t>
  </si>
  <si>
    <t>Capsules</t>
  </si>
  <si>
    <t>Huiles</t>
  </si>
  <si>
    <t>Déchets inertes</t>
  </si>
  <si>
    <r>
      <t xml:space="preserve">Total incinérables + recyclables </t>
    </r>
    <r>
      <rPr>
        <b/>
        <sz val="10"/>
        <color rgb="FFFF0000"/>
        <rFont val="Arial"/>
        <family val="2"/>
      </rPr>
      <t>+ inertes</t>
    </r>
  </si>
  <si>
    <t>Total "collectes séparées"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</si>
</sst>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0" fontId="2" fillId="0" borderId="1" xfId="0" applyNumberFormat="1" applyFont="1" applyBorder="1"/>
    <xf numFmtId="0" fontId="2" fillId="0" borderId="1" xfId="0" applyFont="1" applyBorder="1"/>
    <xf numFmtId="0" fontId="5" fillId="0" borderId="0" xfId="0" applyFont="1"/>
    <xf numFmtId="0" fontId="4" fillId="0" borderId="1" xfId="0" applyFont="1" applyBorder="1"/>
    <xf numFmtId="3" fontId="2" fillId="0" borderId="1" xfId="0" applyNumberFormat="1" applyFont="1" applyBorder="1"/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2" fillId="0" borderId="2" xfId="0" applyNumberFormat="1" applyFont="1" applyBorder="1"/>
    <xf numFmtId="3" fontId="2" fillId="0" borderId="3" xfId="0" applyNumberFormat="1" applyFont="1" applyBorder="1"/>
    <xf numFmtId="0" fontId="2" fillId="0" borderId="1" xfId="0" applyFont="1" applyBorder="1" applyAlignment="1">
      <alignment wrapText="1"/>
    </xf>
    <xf numFmtId="164" fontId="0" fillId="0" borderId="0" xfId="0" applyNumberFormat="1"/>
    <xf numFmtId="0" fontId="1" fillId="0" borderId="0" xfId="0" applyFont="1"/>
    <xf numFmtId="3" fontId="1" fillId="0" borderId="1" xfId="0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16.4. Taux de collecte séparée</a:t>
            </a:r>
            <a:endParaRPr lang="fr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Part des déchets collectés séparément en vue d'un recyclage dans la quantité totale de déchets collectés par les communes vaudoises</a:t>
            </a:r>
          </a:p>
        </c:rich>
      </c:tx>
      <c:layout>
        <c:manualLayout>
          <c:xMode val="edge"/>
          <c:yMode val="edge"/>
          <c:x val="0.12786253280839896"/>
          <c:y val="4.370196544103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0381679389313"/>
          <c:y val="0.25449871465295631"/>
          <c:w val="0.83015267175572516"/>
          <c:h val="0.47814910025706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DONNEES!$A$29</c:f>
              <c:strCache>
                <c:ptCount val="1"/>
                <c:pt idx="0">
                  <c:v>Taux de collecte séparée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DONNEES!$B$28:$U$28</c:f>
              <c:numCache>
                <c:formatCode>General</c:formatCode>
                <c:ptCount val="20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2021</c:v>
                </c:pt>
              </c:numCache>
            </c:numRef>
          </c:cat>
          <c:val>
            <c:numRef>
              <c:f>DONNEES!$B$29:$U$29</c:f>
              <c:numCache>
                <c:formatCode>0.0%</c:formatCode>
                <c:ptCount val="20"/>
                <c:pt idx="0">
                  <c:v>0.29216816344165664</c:v>
                </c:pt>
                <c:pt idx="1">
                  <c:v>0.34082179975781346</c:v>
                </c:pt>
                <c:pt idx="2">
                  <c:v>0.3572355031218738</c:v>
                </c:pt>
                <c:pt idx="3">
                  <c:v>0.38569584351448538</c:v>
                </c:pt>
                <c:pt idx="4">
                  <c:v>0.3872069775416847</c:v>
                </c:pt>
                <c:pt idx="5">
                  <c:v>0.41523098568337397</c:v>
                </c:pt>
                <c:pt idx="6">
                  <c:v>0.4213002804987297</c:v>
                </c:pt>
                <c:pt idx="7">
                  <c:v>0.44970461600080103</c:v>
                </c:pt>
                <c:pt idx="8">
                  <c:v>0.46510494230083449</c:v>
                </c:pt>
                <c:pt idx="9">
                  <c:v>0.48348222698836957</c:v>
                </c:pt>
                <c:pt idx="10">
                  <c:v>0.57779157111957968</c:v>
                </c:pt>
                <c:pt idx="11">
                  <c:v>0.62107048944733756</c:v>
                </c:pt>
                <c:pt idx="12">
                  <c:v>0.60383518843695805</c:v>
                </c:pt>
                <c:pt idx="13">
                  <c:v>0.59212336460383541</c:v>
                </c:pt>
                <c:pt idx="14">
                  <c:v>0.59428208858438669</c:v>
                </c:pt>
                <c:pt idx="15">
                  <c:v>0.58642091594396373</c:v>
                </c:pt>
                <c:pt idx="16">
                  <c:v>0.59106362190550288</c:v>
                </c:pt>
                <c:pt idx="17">
                  <c:v>0.59152497968833484</c:v>
                </c:pt>
                <c:pt idx="18">
                  <c:v>0.58842454548954992</c:v>
                </c:pt>
                <c:pt idx="19">
                  <c:v>0.58004769813186141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1-46D0-A20C-A568AD896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62528"/>
        <c:axId val="153864064"/>
      </c:barChart>
      <c:catAx>
        <c:axId val="15386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386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64064"/>
        <c:scaling>
          <c:orientation val="minMax"/>
          <c:max val="0.70000000000000007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3862528"/>
        <c:crosses val="autoZero"/>
        <c:crossBetween val="between"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31</xdr:row>
      <xdr:rowOff>38100</xdr:rowOff>
    </xdr:from>
    <xdr:to>
      <xdr:col>18</xdr:col>
      <xdr:colOff>628650</xdr:colOff>
      <xdr:row>56</xdr:row>
      <xdr:rowOff>88900</xdr:rowOff>
    </xdr:to>
    <xdr:graphicFrame macro="">
      <xdr:nvGraphicFramePr>
        <xdr:cNvPr id="2068" name="Chart 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0.02203</cdr:x>
      <cdr:y>0.89998</cdr:y>
    </cdr:from>
    <cdr:to>
      <cdr:x>0.38326</cdr:x>
      <cdr:y>0.98815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344" y="3340926"/>
          <a:ext cx="1810083" cy="3329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Sources: StatVD; DIRNA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"/>
  <sheetViews>
    <sheetView tabSelected="1" topLeftCell="A3" zoomScaleNormal="100" workbookViewId="0">
      <pane xSplit="1" ySplit="2" topLeftCell="B5" activePane="bottomRight" state="frozen"/>
      <selection activeCell="A3" sqref="A3"/>
      <selection pane="topRight" activeCell="B3" sqref="B3"/>
      <selection pane="bottomLeft" activeCell="A5" sqref="A5"/>
      <selection pane="bottomRight"/>
    </sheetView>
  </sheetViews>
  <sheetFormatPr baseColWidth="10" defaultRowHeight="12.75" x14ac:dyDescent="0.2"/>
  <cols>
    <col min="1" max="1" width="19.140625" customWidth="1"/>
    <col min="2" max="2" width="13" bestFit="1" customWidth="1"/>
    <col min="3" max="3" width="12.5703125" bestFit="1" customWidth="1"/>
    <col min="4" max="5" width="13.42578125" bestFit="1" customWidth="1"/>
    <col min="6" max="7" width="12.5703125" bestFit="1" customWidth="1"/>
    <col min="8" max="8" width="11.42578125" style="7" customWidth="1"/>
    <col min="12" max="12" width="10.85546875" style="27"/>
    <col min="13" max="13" width="11.42578125" style="19" customWidth="1"/>
    <col min="16" max="16" width="11.42578125" style="21" customWidth="1"/>
    <col min="23" max="23" width="18.85546875" customWidth="1"/>
  </cols>
  <sheetData>
    <row r="1" spans="1:24" x14ac:dyDescent="0.2">
      <c r="A1" s="2" t="s">
        <v>6</v>
      </c>
    </row>
    <row r="2" spans="1:24" x14ac:dyDescent="0.2">
      <c r="N2" s="21"/>
      <c r="O2" s="21"/>
    </row>
    <row r="3" spans="1:24" s="2" customFormat="1" x14ac:dyDescent="0.2">
      <c r="A3" s="7" t="s">
        <v>7</v>
      </c>
      <c r="M3" s="20"/>
      <c r="N3" s="22"/>
      <c r="O3" s="22"/>
      <c r="P3" s="22"/>
    </row>
    <row r="4" spans="1:24" s="6" customFormat="1" x14ac:dyDescent="0.2">
      <c r="A4" s="8"/>
      <c r="B4" s="8">
        <v>1994</v>
      </c>
      <c r="C4" s="8">
        <v>1996</v>
      </c>
      <c r="D4" s="8">
        <v>1998</v>
      </c>
      <c r="E4" s="8">
        <v>2000</v>
      </c>
      <c r="F4" s="8">
        <v>2002</v>
      </c>
      <c r="G4" s="8">
        <v>2004</v>
      </c>
      <c r="H4" s="8">
        <v>2006</v>
      </c>
      <c r="I4" s="8">
        <v>2008</v>
      </c>
      <c r="J4" s="8">
        <v>2010</v>
      </c>
      <c r="K4" s="8">
        <v>2012</v>
      </c>
      <c r="L4" s="8">
        <v>2013</v>
      </c>
      <c r="M4" s="8">
        <v>2014</v>
      </c>
      <c r="N4" s="8">
        <v>2015</v>
      </c>
      <c r="O4" s="8">
        <v>2016</v>
      </c>
      <c r="P4" s="8">
        <v>2017</v>
      </c>
      <c r="Q4" s="8">
        <v>2018</v>
      </c>
      <c r="R4" s="8">
        <v>2019</v>
      </c>
      <c r="S4" s="8">
        <v>2020</v>
      </c>
      <c r="T4" s="8">
        <v>2021</v>
      </c>
      <c r="U4" s="8">
        <v>2022</v>
      </c>
      <c r="W4" s="2"/>
      <c r="X4" s="2"/>
    </row>
    <row r="5" spans="1:24" s="6" customFormat="1" x14ac:dyDescent="0.2">
      <c r="A5" s="8"/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W5" s="2"/>
      <c r="X5" s="2"/>
    </row>
    <row r="6" spans="1:24" x14ac:dyDescent="0.2">
      <c r="A6" s="1" t="s">
        <v>0</v>
      </c>
      <c r="B6" s="9">
        <v>170567</v>
      </c>
      <c r="C6" s="9">
        <v>163342</v>
      </c>
      <c r="D6" s="9">
        <v>167972</v>
      </c>
      <c r="E6" s="9">
        <v>169987</v>
      </c>
      <c r="F6" s="9">
        <v>168543</v>
      </c>
      <c r="G6" s="9">
        <v>170495</v>
      </c>
      <c r="H6" s="9">
        <v>173870</v>
      </c>
      <c r="I6" s="9">
        <v>169973</v>
      </c>
      <c r="J6" s="9">
        <v>171681</v>
      </c>
      <c r="K6" s="9">
        <v>172263</v>
      </c>
      <c r="L6" s="28">
        <v>125249.58</v>
      </c>
      <c r="M6" s="9">
        <v>107713</v>
      </c>
      <c r="N6" s="9">
        <v>114072</v>
      </c>
      <c r="O6" s="9">
        <v>115511</v>
      </c>
      <c r="P6" s="9">
        <v>114566</v>
      </c>
      <c r="Q6" s="9">
        <v>112321</v>
      </c>
      <c r="R6" s="9">
        <v>109821.72248</v>
      </c>
      <c r="S6" s="9">
        <v>111618.20654</v>
      </c>
      <c r="T6" s="9">
        <v>113089.02295</v>
      </c>
      <c r="U6" s="9">
        <v>110844.32846</v>
      </c>
      <c r="W6" s="2"/>
      <c r="X6" s="2"/>
    </row>
    <row r="7" spans="1:24" x14ac:dyDescent="0.2">
      <c r="A7" s="13" t="s">
        <v>10</v>
      </c>
      <c r="B7" s="9">
        <v>12920</v>
      </c>
      <c r="C7" s="9">
        <v>14118</v>
      </c>
      <c r="D7" s="9">
        <v>18359</v>
      </c>
      <c r="E7" s="9">
        <v>20830</v>
      </c>
      <c r="F7" s="9">
        <v>20875</v>
      </c>
      <c r="G7" s="9">
        <v>21111</v>
      </c>
      <c r="H7" s="9">
        <v>23157</v>
      </c>
      <c r="I7" s="9">
        <v>22380</v>
      </c>
      <c r="J7" s="9">
        <v>19915</v>
      </c>
      <c r="K7" s="9">
        <v>21760</v>
      </c>
      <c r="L7" s="28">
        <v>21031.01</v>
      </c>
      <c r="M7" s="9">
        <v>21557</v>
      </c>
      <c r="N7" s="9">
        <v>21683</v>
      </c>
      <c r="O7" s="9">
        <v>22893</v>
      </c>
      <c r="P7" s="9">
        <v>23114</v>
      </c>
      <c r="Q7" s="9">
        <v>23019</v>
      </c>
      <c r="R7" s="9">
        <v>21721.024890000001</v>
      </c>
      <c r="S7" s="9">
        <v>22767.252570000001</v>
      </c>
      <c r="T7" s="9">
        <v>22466.631730000001</v>
      </c>
      <c r="U7" s="9">
        <v>21368.678869999996</v>
      </c>
      <c r="W7" s="2"/>
      <c r="X7" s="2"/>
    </row>
    <row r="8" spans="1:24" s="2" customFormat="1" x14ac:dyDescent="0.2">
      <c r="A8" s="11" t="s">
        <v>5</v>
      </c>
      <c r="B8" s="14">
        <f t="shared" ref="B8:Q8" si="0">SUM(B6:B7)</f>
        <v>183487</v>
      </c>
      <c r="C8" s="14">
        <f t="shared" si="0"/>
        <v>177460</v>
      </c>
      <c r="D8" s="14">
        <f t="shared" si="0"/>
        <v>186331</v>
      </c>
      <c r="E8" s="14">
        <f t="shared" si="0"/>
        <v>190817</v>
      </c>
      <c r="F8" s="14">
        <f t="shared" si="0"/>
        <v>189418</v>
      </c>
      <c r="G8" s="14">
        <f t="shared" si="0"/>
        <v>191606</v>
      </c>
      <c r="H8" s="14">
        <f t="shared" si="0"/>
        <v>197027</v>
      </c>
      <c r="I8" s="14">
        <f t="shared" si="0"/>
        <v>192353</v>
      </c>
      <c r="J8" s="14">
        <f t="shared" si="0"/>
        <v>191596</v>
      </c>
      <c r="K8" s="14">
        <f t="shared" si="0"/>
        <v>194023</v>
      </c>
      <c r="L8" s="14">
        <f t="shared" ref="L8" si="1">SUM(L6:L7)</f>
        <v>146280.59</v>
      </c>
      <c r="M8" s="14">
        <f t="shared" si="0"/>
        <v>129270</v>
      </c>
      <c r="N8" s="14">
        <f t="shared" si="0"/>
        <v>135755</v>
      </c>
      <c r="O8" s="14">
        <f>SUM(O6:O7)</f>
        <v>138404</v>
      </c>
      <c r="P8" s="14">
        <f t="shared" si="0"/>
        <v>137680</v>
      </c>
      <c r="Q8" s="14">
        <f t="shared" si="0"/>
        <v>135340</v>
      </c>
      <c r="R8" s="14">
        <f t="shared" ref="R8:T8" si="2">SUM(R6:R7)</f>
        <v>131542.74737</v>
      </c>
      <c r="S8" s="14">
        <f t="shared" si="2"/>
        <v>134385.45911</v>
      </c>
      <c r="T8" s="14">
        <f t="shared" si="2"/>
        <v>135555.65468000001</v>
      </c>
      <c r="U8" s="14">
        <f t="shared" ref="U8" si="3">SUM(U6:U7)</f>
        <v>132213.00732999999</v>
      </c>
    </row>
    <row r="9" spans="1:24" s="2" customFormat="1" x14ac:dyDescent="0.2">
      <c r="A9" s="11"/>
      <c r="B9" s="14"/>
      <c r="C9" s="14"/>
      <c r="D9" s="14"/>
      <c r="E9" s="14"/>
      <c r="F9" s="14"/>
      <c r="G9" s="14"/>
      <c r="H9" s="23"/>
      <c r="I9" s="23"/>
      <c r="J9" s="23"/>
      <c r="K9" s="23"/>
      <c r="M9" s="24"/>
      <c r="N9" s="24"/>
      <c r="O9" s="23"/>
      <c r="P9" s="23"/>
      <c r="Q9" s="24"/>
      <c r="R9" s="24"/>
      <c r="S9" s="24"/>
      <c r="T9" s="24"/>
      <c r="U9" s="24"/>
    </row>
    <row r="10" spans="1:24" x14ac:dyDescent="0.2">
      <c r="A10" s="1" t="s">
        <v>9</v>
      </c>
      <c r="B10" s="9">
        <v>21946</v>
      </c>
      <c r="C10" s="9">
        <v>29510</v>
      </c>
      <c r="D10" s="9">
        <v>33932</v>
      </c>
      <c r="E10" s="9">
        <v>41960</v>
      </c>
      <c r="F10" s="9">
        <v>41012</v>
      </c>
      <c r="G10" s="9">
        <v>46910</v>
      </c>
      <c r="H10" s="9">
        <v>49327</v>
      </c>
      <c r="I10" s="9">
        <v>55042</v>
      </c>
      <c r="J10" s="9">
        <v>56911.4</v>
      </c>
      <c r="K10" s="9">
        <v>65965.08</v>
      </c>
      <c r="L10" s="28">
        <v>74307.17</v>
      </c>
      <c r="M10" s="9">
        <v>79892.55</v>
      </c>
      <c r="N10" s="9">
        <v>74480.47</v>
      </c>
      <c r="O10" s="9">
        <v>75914.66</v>
      </c>
      <c r="P10" s="9">
        <v>76310.8</v>
      </c>
      <c r="Q10" s="9">
        <v>75243.61</v>
      </c>
      <c r="R10" s="9">
        <v>75665.738020000004</v>
      </c>
      <c r="S10" s="9">
        <v>78043.845809999999</v>
      </c>
      <c r="T10" s="9">
        <v>77705.98414</v>
      </c>
      <c r="U10" s="9">
        <v>72661.358269999997</v>
      </c>
      <c r="W10" s="2"/>
      <c r="X10" s="2"/>
    </row>
    <row r="11" spans="1:24" x14ac:dyDescent="0.2">
      <c r="A11" s="1" t="s">
        <v>1</v>
      </c>
      <c r="B11" s="9">
        <v>24716</v>
      </c>
      <c r="C11" s="9">
        <v>31635</v>
      </c>
      <c r="D11" s="9">
        <v>35700</v>
      </c>
      <c r="E11" s="9">
        <v>41677</v>
      </c>
      <c r="F11" s="9">
        <v>40598</v>
      </c>
      <c r="G11" s="9">
        <v>45511</v>
      </c>
      <c r="H11" s="9">
        <v>48945</v>
      </c>
      <c r="I11" s="9">
        <v>52585</v>
      </c>
      <c r="J11" s="9">
        <v>51775.91</v>
      </c>
      <c r="K11" s="9">
        <v>55476.57</v>
      </c>
      <c r="L11" s="28">
        <v>59555.15</v>
      </c>
      <c r="M11" s="9">
        <v>60809.5</v>
      </c>
      <c r="N11" s="9">
        <v>60094.11</v>
      </c>
      <c r="O11" s="9">
        <v>60631.23</v>
      </c>
      <c r="P11" s="9">
        <v>58868.9</v>
      </c>
      <c r="Q11" s="9">
        <v>58177.71</v>
      </c>
      <c r="R11" s="9">
        <v>54968.539729999997</v>
      </c>
      <c r="S11" s="9">
        <v>54241.747825889986</v>
      </c>
      <c r="T11" s="9">
        <v>54307.837619999998</v>
      </c>
      <c r="U11" s="9">
        <v>51487.691149999999</v>
      </c>
      <c r="W11" s="2"/>
      <c r="X11" s="2"/>
    </row>
    <row r="12" spans="1:24" x14ac:dyDescent="0.2">
      <c r="A12" s="1" t="s">
        <v>2</v>
      </c>
      <c r="B12" s="9">
        <v>23015</v>
      </c>
      <c r="C12" s="9">
        <v>23886</v>
      </c>
      <c r="D12" s="9">
        <v>25491</v>
      </c>
      <c r="E12" s="9">
        <v>27441</v>
      </c>
      <c r="F12" s="9">
        <v>28789</v>
      </c>
      <c r="G12" s="9">
        <v>28610</v>
      </c>
      <c r="H12" s="9">
        <v>29192</v>
      </c>
      <c r="I12" s="9">
        <v>30786</v>
      </c>
      <c r="J12" s="9">
        <v>31134.1</v>
      </c>
      <c r="K12" s="9">
        <v>32897.97</v>
      </c>
      <c r="L12" s="28">
        <v>34486.74</v>
      </c>
      <c r="M12" s="9">
        <v>34260.839999999997</v>
      </c>
      <c r="N12" s="9">
        <v>34284.31</v>
      </c>
      <c r="O12" s="9">
        <v>34337.730000000003</v>
      </c>
      <c r="P12" s="9">
        <v>35853.31</v>
      </c>
      <c r="Q12" s="9">
        <v>34543.599999999999</v>
      </c>
      <c r="R12" s="9">
        <v>34549.39486</v>
      </c>
      <c r="S12" s="9">
        <v>36880.242140000002</v>
      </c>
      <c r="T12" s="9">
        <v>36297.261729999998</v>
      </c>
      <c r="U12" s="9">
        <v>34659.853900000002</v>
      </c>
      <c r="W12" s="2"/>
      <c r="X12" s="2"/>
    </row>
    <row r="13" spans="1:24" x14ac:dyDescent="0.2">
      <c r="A13" s="1" t="s">
        <v>3</v>
      </c>
      <c r="B13" s="9">
        <v>6060</v>
      </c>
      <c r="C13" s="9">
        <v>6723</v>
      </c>
      <c r="D13" s="9">
        <v>8436</v>
      </c>
      <c r="E13" s="9">
        <v>8728</v>
      </c>
      <c r="F13" s="9">
        <v>9289</v>
      </c>
      <c r="G13" s="9">
        <v>9068</v>
      </c>
      <c r="H13" s="9">
        <v>7762</v>
      </c>
      <c r="I13" s="9">
        <v>6938</v>
      </c>
      <c r="J13" s="9">
        <v>7709.3</v>
      </c>
      <c r="K13" s="9">
        <v>8093.17</v>
      </c>
      <c r="L13" s="28">
        <v>8701.76</v>
      </c>
      <c r="M13" s="9">
        <v>8952.5300000000007</v>
      </c>
      <c r="N13" s="9">
        <v>9947.09</v>
      </c>
      <c r="O13" s="9">
        <v>11066.5</v>
      </c>
      <c r="P13" s="9">
        <v>10996.83</v>
      </c>
      <c r="Q13" s="9">
        <v>10881.4</v>
      </c>
      <c r="R13" s="9">
        <v>10620.16647</v>
      </c>
      <c r="S13" s="9">
        <v>11116.32891038</v>
      </c>
      <c r="T13" s="9">
        <v>10822.9213</v>
      </c>
      <c r="U13" s="9">
        <v>9928.3721900000019</v>
      </c>
      <c r="W13" s="2"/>
      <c r="X13" s="2"/>
    </row>
    <row r="14" spans="1:24" x14ac:dyDescent="0.2">
      <c r="A14" s="1" t="s">
        <v>12</v>
      </c>
      <c r="B14" s="9"/>
      <c r="C14" s="9"/>
      <c r="D14" s="9"/>
      <c r="E14" s="9"/>
      <c r="F14" s="9"/>
      <c r="G14" s="9">
        <v>5956</v>
      </c>
      <c r="H14" s="9">
        <v>8212</v>
      </c>
      <c r="I14" s="9">
        <v>11841</v>
      </c>
      <c r="J14" s="9">
        <v>15143.4</v>
      </c>
      <c r="K14" s="9">
        <v>15110.52</v>
      </c>
      <c r="L14" s="28">
        <v>18050.189999999999</v>
      </c>
      <c r="M14" s="9">
        <v>20927.46</v>
      </c>
      <c r="N14" s="9">
        <v>20259.900000000001</v>
      </c>
      <c r="O14" s="9">
        <v>22204.61</v>
      </c>
      <c r="P14" s="9">
        <v>21670.98</v>
      </c>
      <c r="Q14" s="9">
        <v>22390.84</v>
      </c>
      <c r="R14" s="9">
        <v>22769.874</v>
      </c>
      <c r="S14" s="9">
        <v>22236.372809199973</v>
      </c>
      <c r="T14" s="9">
        <v>21584.953089999999</v>
      </c>
      <c r="U14" s="9">
        <v>19190.961340000002</v>
      </c>
      <c r="W14" s="2"/>
      <c r="X14" s="2"/>
    </row>
    <row r="15" spans="1:24" x14ac:dyDescent="0.2">
      <c r="A15" s="1" t="s">
        <v>13</v>
      </c>
      <c r="B15" s="9"/>
      <c r="C15" s="9"/>
      <c r="D15" s="9"/>
      <c r="E15" s="9"/>
      <c r="F15" s="9"/>
      <c r="G15" s="9"/>
      <c r="H15" s="9"/>
      <c r="I15" s="9"/>
      <c r="J15" s="9">
        <v>2026.05</v>
      </c>
      <c r="K15" s="9">
        <v>2160.4499999999998</v>
      </c>
      <c r="L15" s="28">
        <v>2900.31</v>
      </c>
      <c r="M15" s="9">
        <v>2800.87</v>
      </c>
      <c r="N15" s="9">
        <v>3105.13</v>
      </c>
      <c r="O15" s="9">
        <v>3772.63</v>
      </c>
      <c r="P15" s="9">
        <v>4093.37</v>
      </c>
      <c r="Q15" s="9">
        <v>4756.8999999999996</v>
      </c>
      <c r="R15" s="9">
        <v>5178.46</v>
      </c>
      <c r="S15" s="9">
        <v>5702.8608900799982</v>
      </c>
      <c r="T15" s="9">
        <v>5273.8288599999996</v>
      </c>
      <c r="U15" s="9">
        <v>5259.7592999999988</v>
      </c>
      <c r="W15" s="2"/>
      <c r="X15" s="2"/>
    </row>
    <row r="16" spans="1:24" x14ac:dyDescent="0.2">
      <c r="A16" s="1" t="s">
        <v>14</v>
      </c>
      <c r="B16" s="9"/>
      <c r="C16" s="9"/>
      <c r="D16" s="9"/>
      <c r="E16" s="9"/>
      <c r="F16" s="9"/>
      <c r="G16" s="9"/>
      <c r="H16" s="9"/>
      <c r="I16" s="9"/>
      <c r="J16" s="9">
        <v>1308.18</v>
      </c>
      <c r="K16" s="9">
        <v>1398.81</v>
      </c>
      <c r="L16" s="28">
        <v>1570.34</v>
      </c>
      <c r="M16" s="9">
        <v>1736.5</v>
      </c>
      <c r="N16" s="9">
        <v>1690.03</v>
      </c>
      <c r="O16" s="9">
        <v>1596.23</v>
      </c>
      <c r="P16" s="9">
        <v>1618.09</v>
      </c>
      <c r="Q16" s="9">
        <v>1721.64</v>
      </c>
      <c r="R16" s="9">
        <v>1700.32016</v>
      </c>
      <c r="S16" s="9">
        <v>1765.7974671699997</v>
      </c>
      <c r="T16" s="9">
        <v>1885.2279100000001</v>
      </c>
      <c r="U16" s="9">
        <v>1765.7789299999999</v>
      </c>
      <c r="W16" s="2"/>
      <c r="X16" s="2"/>
    </row>
    <row r="17" spans="1:24" x14ac:dyDescent="0.2">
      <c r="A17" s="1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8">
        <v>111.65</v>
      </c>
      <c r="M17" s="9">
        <v>1846.26</v>
      </c>
      <c r="N17" s="9">
        <v>2141.7800000000002</v>
      </c>
      <c r="O17" s="9">
        <v>2727.56</v>
      </c>
      <c r="P17" s="9">
        <v>2638.05</v>
      </c>
      <c r="Q17" s="9">
        <v>3025.93</v>
      </c>
      <c r="R17" s="9">
        <v>2864.7547100000002</v>
      </c>
      <c r="S17" s="9">
        <v>3049.5962005299998</v>
      </c>
      <c r="T17" s="9">
        <v>2992.5794000000001</v>
      </c>
      <c r="U17" s="9">
        <v>2544.3193000000001</v>
      </c>
      <c r="W17" s="2"/>
      <c r="X17" s="2"/>
    </row>
    <row r="18" spans="1:24" x14ac:dyDescent="0.2">
      <c r="A18" s="1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28"/>
      <c r="M18" s="9"/>
      <c r="N18" s="9"/>
      <c r="O18" s="9">
        <v>1713.77</v>
      </c>
      <c r="P18" s="9">
        <v>1692.39</v>
      </c>
      <c r="Q18" s="9">
        <v>3652.39</v>
      </c>
      <c r="R18" s="9">
        <v>3821.17</v>
      </c>
      <c r="S18" s="9">
        <v>4607.850086469999</v>
      </c>
      <c r="T18" s="9">
        <v>4102.6485499999999</v>
      </c>
      <c r="U18" s="9">
        <v>3792.2201999999997</v>
      </c>
      <c r="W18" s="2"/>
      <c r="X18" s="2"/>
    </row>
    <row r="19" spans="1:24" x14ac:dyDescent="0.2">
      <c r="A19" s="1" t="s">
        <v>17</v>
      </c>
      <c r="B19" s="9"/>
      <c r="C19" s="9"/>
      <c r="D19" s="9"/>
      <c r="E19" s="9"/>
      <c r="F19" s="9"/>
      <c r="G19" s="9"/>
      <c r="H19" s="9"/>
      <c r="I19" s="9"/>
      <c r="J19" s="9">
        <v>243.26</v>
      </c>
      <c r="K19" s="9">
        <v>232.96</v>
      </c>
      <c r="L19" s="28">
        <v>237.46</v>
      </c>
      <c r="M19" s="9">
        <v>310.02999999999997</v>
      </c>
      <c r="N19" s="9">
        <v>665.8</v>
      </c>
      <c r="O19" s="9">
        <v>773.66</v>
      </c>
      <c r="P19" s="9">
        <v>921.83</v>
      </c>
      <c r="Q19" s="9">
        <v>1028.94</v>
      </c>
      <c r="R19" s="9">
        <v>989.28411000000006</v>
      </c>
      <c r="S19" s="9">
        <v>1029.0121119800001</v>
      </c>
      <c r="T19" s="9">
        <v>964.22799999999995</v>
      </c>
      <c r="U19" s="9">
        <v>951.38434000000007</v>
      </c>
      <c r="W19" s="2"/>
      <c r="X19" s="2"/>
    </row>
    <row r="20" spans="1:24" x14ac:dyDescent="0.2">
      <c r="A20" s="1" t="s">
        <v>18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8"/>
      <c r="M20" s="9"/>
      <c r="N20" s="9"/>
      <c r="O20" s="9">
        <v>22.23</v>
      </c>
      <c r="P20" s="9">
        <v>22.77</v>
      </c>
      <c r="Q20" s="9">
        <v>268.8</v>
      </c>
      <c r="R20" s="9">
        <v>239.28</v>
      </c>
      <c r="S20" s="9">
        <v>226.40013220000012</v>
      </c>
      <c r="T20" s="9">
        <v>227.74858</v>
      </c>
      <c r="U20" s="9">
        <v>208.25942000000001</v>
      </c>
      <c r="W20" s="2"/>
      <c r="X20" s="2"/>
    </row>
    <row r="21" spans="1:24" x14ac:dyDescent="0.2">
      <c r="A21" s="1" t="s">
        <v>19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28"/>
      <c r="M21" s="9"/>
      <c r="N21" s="9"/>
      <c r="O21" s="9">
        <v>177.41</v>
      </c>
      <c r="P21" s="9">
        <v>184.31</v>
      </c>
      <c r="Q21" s="9">
        <v>404.58</v>
      </c>
      <c r="R21" s="9">
        <v>374.79</v>
      </c>
      <c r="S21" s="9">
        <v>448.4344462400004</v>
      </c>
      <c r="T21" s="9">
        <v>457.24889999999999</v>
      </c>
      <c r="U21" s="9">
        <v>430.43691000000001</v>
      </c>
      <c r="W21" s="2"/>
      <c r="X21" s="2"/>
    </row>
    <row r="22" spans="1:24" x14ac:dyDescent="0.2">
      <c r="A22" s="1" t="s">
        <v>20</v>
      </c>
      <c r="B22" s="9"/>
      <c r="C22" s="9"/>
      <c r="D22" s="9"/>
      <c r="E22" s="9"/>
      <c r="F22" s="9"/>
      <c r="G22" s="9"/>
      <c r="H22" s="9"/>
      <c r="I22" s="9"/>
      <c r="J22" s="9">
        <v>346.02553870710295</v>
      </c>
      <c r="K22" s="9">
        <v>278.10853950518754</v>
      </c>
      <c r="L22" s="28">
        <v>263.98743016759778</v>
      </c>
      <c r="M22" s="9">
        <v>338.70311252992815</v>
      </c>
      <c r="N22" s="9">
        <v>249.41919393455706</v>
      </c>
      <c r="O22" s="9">
        <v>418.22027134876299</v>
      </c>
      <c r="P22" s="9">
        <v>474.34297685554668</v>
      </c>
      <c r="Q22" s="9">
        <v>488.76113719400036</v>
      </c>
      <c r="R22" s="9">
        <v>505.40962000000002</v>
      </c>
      <c r="S22" s="9">
        <v>509.64525784</v>
      </c>
      <c r="T22" s="9">
        <v>458.17989999999998</v>
      </c>
      <c r="U22" s="9">
        <v>443.85375000000005</v>
      </c>
      <c r="W22" s="2"/>
      <c r="X22" s="2"/>
    </row>
    <row r="23" spans="1:24" s="2" customFormat="1" ht="25.5" x14ac:dyDescent="0.2">
      <c r="A23" s="25" t="s">
        <v>23</v>
      </c>
      <c r="B23" s="14">
        <f t="shared" ref="B23:T23" si="4">SUM(B10:B22)</f>
        <v>75737</v>
      </c>
      <c r="C23" s="14">
        <f t="shared" si="4"/>
        <v>91754</v>
      </c>
      <c r="D23" s="14">
        <f t="shared" si="4"/>
        <v>103559</v>
      </c>
      <c r="E23" s="14">
        <f t="shared" si="4"/>
        <v>119806</v>
      </c>
      <c r="F23" s="14">
        <f t="shared" si="4"/>
        <v>119688</v>
      </c>
      <c r="G23" s="14">
        <f t="shared" si="4"/>
        <v>136055</v>
      </c>
      <c r="H23" s="14">
        <f t="shared" si="4"/>
        <v>143438</v>
      </c>
      <c r="I23" s="14">
        <f t="shared" si="4"/>
        <v>157192</v>
      </c>
      <c r="J23" s="14">
        <f t="shared" si="4"/>
        <v>166597.62553870707</v>
      </c>
      <c r="K23" s="14">
        <f t="shared" si="4"/>
        <v>181613.63853950519</v>
      </c>
      <c r="L23" s="14">
        <f t="shared" si="4"/>
        <v>200184.75743016758</v>
      </c>
      <c r="M23" s="14">
        <f t="shared" si="4"/>
        <v>211875.24311252992</v>
      </c>
      <c r="N23" s="14">
        <f t="shared" si="4"/>
        <v>206918.03919393456</v>
      </c>
      <c r="O23" s="14">
        <f t="shared" si="4"/>
        <v>215356.44027134881</v>
      </c>
      <c r="P23" s="14">
        <f t="shared" si="4"/>
        <v>215345.97297685553</v>
      </c>
      <c r="Q23" s="14">
        <f t="shared" si="4"/>
        <v>216585.101137194</v>
      </c>
      <c r="R23" s="14">
        <f t="shared" si="4"/>
        <v>214247.18168000004</v>
      </c>
      <c r="S23" s="14">
        <f t="shared" si="4"/>
        <v>219858.13408797991</v>
      </c>
      <c r="T23" s="14">
        <f t="shared" si="4"/>
        <v>217080.64797999998</v>
      </c>
      <c r="U23" s="14">
        <f t="shared" ref="U23" si="5">SUM(U10:U22)</f>
        <v>203324.24899999998</v>
      </c>
    </row>
    <row r="24" spans="1:24" s="2" customFormat="1" x14ac:dyDescent="0.2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23">
        <f>(M23-K23)/K23*100</f>
        <v>16.662627772000793</v>
      </c>
      <c r="M24" s="14"/>
      <c r="N24" s="14"/>
      <c r="O24" s="14"/>
      <c r="P24" s="14"/>
      <c r="Q24" s="14"/>
      <c r="R24" s="14"/>
      <c r="S24" s="14"/>
      <c r="T24" s="14"/>
      <c r="U24" s="14"/>
    </row>
    <row r="25" spans="1:24" x14ac:dyDescent="0.2">
      <c r="A25" s="1" t="s">
        <v>21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28"/>
      <c r="M25" s="9"/>
      <c r="N25" s="9"/>
      <c r="O25" s="9">
        <v>9941.5400000000009</v>
      </c>
      <c r="P25" s="9">
        <v>9337.25</v>
      </c>
      <c r="Q25" s="9">
        <v>17408.759999999998</v>
      </c>
      <c r="R25" s="9">
        <v>16687.431659999998</v>
      </c>
      <c r="S25" s="9">
        <v>17436.625960000001</v>
      </c>
      <c r="T25" s="9">
        <v>16282.107770000001</v>
      </c>
      <c r="U25" s="9">
        <v>14992.966709999999</v>
      </c>
    </row>
    <row r="26" spans="1:24" s="16" customFormat="1" ht="24.75" customHeight="1" x14ac:dyDescent="0.2">
      <c r="A26" s="17" t="s">
        <v>22</v>
      </c>
      <c r="B26" s="15">
        <f>SUM(B8+B23+B25)</f>
        <v>259224</v>
      </c>
      <c r="C26" s="15">
        <f t="shared" ref="C26:R26" si="6">SUM(C8+C23+C25)</f>
        <v>269214</v>
      </c>
      <c r="D26" s="15">
        <f t="shared" si="6"/>
        <v>289890</v>
      </c>
      <c r="E26" s="15">
        <f t="shared" si="6"/>
        <v>310623</v>
      </c>
      <c r="F26" s="15">
        <f t="shared" si="6"/>
        <v>309106</v>
      </c>
      <c r="G26" s="15">
        <f t="shared" si="6"/>
        <v>327661</v>
      </c>
      <c r="H26" s="15">
        <f t="shared" si="6"/>
        <v>340465</v>
      </c>
      <c r="I26" s="15">
        <f t="shared" si="6"/>
        <v>349545</v>
      </c>
      <c r="J26" s="15">
        <f t="shared" si="6"/>
        <v>358193.62553870707</v>
      </c>
      <c r="K26" s="15">
        <f t="shared" si="6"/>
        <v>375636.63853950519</v>
      </c>
      <c r="L26" s="15">
        <f t="shared" si="6"/>
        <v>346465.3474301676</v>
      </c>
      <c r="M26" s="15">
        <f t="shared" si="6"/>
        <v>341145.24311252992</v>
      </c>
      <c r="N26" s="15">
        <f t="shared" si="6"/>
        <v>342673.03919393453</v>
      </c>
      <c r="O26" s="15">
        <f t="shared" si="6"/>
        <v>363701.98027134879</v>
      </c>
      <c r="P26" s="15">
        <f t="shared" si="6"/>
        <v>362363.22297685553</v>
      </c>
      <c r="Q26" s="15">
        <f t="shared" si="6"/>
        <v>369333.86113719398</v>
      </c>
      <c r="R26" s="15">
        <f t="shared" si="6"/>
        <v>362477.36071000004</v>
      </c>
      <c r="S26" s="15">
        <f t="shared" ref="S26:T26" si="7">SUM(S8+S23+S25)</f>
        <v>371680.21915797988</v>
      </c>
      <c r="T26" s="15">
        <f t="shared" si="7"/>
        <v>368918.41042999999</v>
      </c>
      <c r="U26" s="15">
        <f t="shared" ref="U26" si="8">SUM(U8+U23+U25)</f>
        <v>350530.22304000001</v>
      </c>
    </row>
    <row r="27" spans="1:24" s="3" customFormat="1" x14ac:dyDescent="0.2">
      <c r="B27" s="4"/>
      <c r="C27" s="4"/>
      <c r="D27" s="4"/>
      <c r="E27" s="4"/>
      <c r="F27" s="4"/>
      <c r="G27" s="4"/>
    </row>
    <row r="28" spans="1:24" s="5" customFormat="1" x14ac:dyDescent="0.2">
      <c r="A28" s="10"/>
      <c r="B28" s="10">
        <v>1994</v>
      </c>
      <c r="C28" s="10">
        <v>1996</v>
      </c>
      <c r="D28" s="10">
        <v>1998</v>
      </c>
      <c r="E28" s="10">
        <v>2000</v>
      </c>
      <c r="F28" s="10">
        <v>2002</v>
      </c>
      <c r="G28" s="10">
        <v>2004</v>
      </c>
      <c r="H28" s="10">
        <v>2006</v>
      </c>
      <c r="I28" s="10">
        <v>2008</v>
      </c>
      <c r="J28" s="10">
        <v>2010</v>
      </c>
      <c r="K28" s="10">
        <v>2012</v>
      </c>
      <c r="L28" s="10">
        <v>2013</v>
      </c>
      <c r="M28" s="10">
        <v>2014</v>
      </c>
      <c r="N28" s="10">
        <v>2015</v>
      </c>
      <c r="O28" s="10">
        <v>2016</v>
      </c>
      <c r="P28" s="10">
        <v>2017</v>
      </c>
      <c r="Q28" s="10">
        <v>2018</v>
      </c>
      <c r="R28" s="10">
        <v>2019</v>
      </c>
      <c r="S28" s="10">
        <v>2020</v>
      </c>
      <c r="T28" s="10">
        <v>2021</v>
      </c>
      <c r="U28" s="10">
        <v>2021</v>
      </c>
    </row>
    <row r="29" spans="1:24" s="2" customFormat="1" x14ac:dyDescent="0.2">
      <c r="A29" s="11" t="s">
        <v>8</v>
      </c>
      <c r="B29" s="18">
        <f>B23/B26</f>
        <v>0.29216816344165664</v>
      </c>
      <c r="C29" s="18">
        <f t="shared" ref="C29:H29" si="9">C23/C26</f>
        <v>0.34082179975781346</v>
      </c>
      <c r="D29" s="18">
        <f t="shared" si="9"/>
        <v>0.3572355031218738</v>
      </c>
      <c r="E29" s="18">
        <f t="shared" si="9"/>
        <v>0.38569584351448538</v>
      </c>
      <c r="F29" s="18">
        <f t="shared" si="9"/>
        <v>0.3872069775416847</v>
      </c>
      <c r="G29" s="18">
        <f t="shared" si="9"/>
        <v>0.41523098568337397</v>
      </c>
      <c r="H29" s="18">
        <f t="shared" si="9"/>
        <v>0.4213002804987297</v>
      </c>
      <c r="I29" s="18">
        <f t="shared" ref="I29:Q29" si="10">I23/I26</f>
        <v>0.44970461600080103</v>
      </c>
      <c r="J29" s="18">
        <f t="shared" si="10"/>
        <v>0.46510494230083449</v>
      </c>
      <c r="K29" s="18">
        <f t="shared" si="10"/>
        <v>0.48348222698836957</v>
      </c>
      <c r="L29" s="18">
        <f t="shared" ref="L29" si="11">L23/L26</f>
        <v>0.57779157111957968</v>
      </c>
      <c r="M29" s="18">
        <f t="shared" si="10"/>
        <v>0.62107048944733756</v>
      </c>
      <c r="N29" s="18">
        <f t="shared" si="10"/>
        <v>0.60383518843695805</v>
      </c>
      <c r="O29" s="18">
        <f>O23/O26</f>
        <v>0.59212336460383541</v>
      </c>
      <c r="P29" s="18">
        <f t="shared" si="10"/>
        <v>0.59428208858438669</v>
      </c>
      <c r="Q29" s="18">
        <f t="shared" si="10"/>
        <v>0.58642091594396373</v>
      </c>
      <c r="R29" s="18">
        <f t="shared" ref="R29:S29" si="12">R23/R26</f>
        <v>0.59106362190550288</v>
      </c>
      <c r="S29" s="18">
        <f t="shared" si="12"/>
        <v>0.59152497968833484</v>
      </c>
      <c r="T29" s="18">
        <f t="shared" ref="T29:U29" si="13">T23/T26</f>
        <v>0.58842454548954992</v>
      </c>
      <c r="U29" s="18">
        <f t="shared" si="13"/>
        <v>0.58004769813186141</v>
      </c>
    </row>
    <row r="30" spans="1:24" x14ac:dyDescent="0.2">
      <c r="A30" s="7" t="s">
        <v>11</v>
      </c>
      <c r="K30" s="26"/>
      <c r="N30" s="21"/>
      <c r="O30" s="21"/>
    </row>
    <row r="32" spans="1:24" x14ac:dyDescent="0.2">
      <c r="A32" s="12"/>
    </row>
  </sheetData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&amp;CSystème d'indicateurs de développement durable du canton de Vaud</oddHeader>
    <oddFooter>&amp;L&amp;F&amp;R&amp;P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DONNEES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Gaël Gillabert</dc:creator>
  <cp:lastModifiedBy>Gillabert Gaël</cp:lastModifiedBy>
  <cp:lastPrinted>2006-08-14T08:32:00Z</cp:lastPrinted>
  <dcterms:created xsi:type="dcterms:W3CDTF">2005-10-06T15:49:37Z</dcterms:created>
  <dcterms:modified xsi:type="dcterms:W3CDTF">2023-10-25T10:35:23Z</dcterms:modified>
</cp:coreProperties>
</file>