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P:\DIREN\21 PROJETS\21.03 Projets en cours\070 EquiwattVD_Phase 1 - Concept\6 Réalisation du projet\2_Reflexions Operationnelles\Actions\4 Eco-Logement\SUBVENTION\Prestatidon VD\Docs\"/>
    </mc:Choice>
  </mc:AlternateContent>
  <xr:revisionPtr revIDLastSave="0" documentId="13_ncr:1_{6A6414C0-F115-4780-9E50-CAD44325BEFB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Calcul" sheetId="1" r:id="rId1"/>
    <sheet name="Paramètr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8" i="2"/>
  <c r="B13" i="1" l="1"/>
  <c r="B15" i="1" s="1"/>
  <c r="C15" i="1" s="1"/>
  <c r="B20" i="1"/>
  <c r="D20" i="1" s="1"/>
  <c r="B19" i="1"/>
  <c r="D19" i="1" s="1"/>
  <c r="B21" i="1"/>
  <c r="D21" i="1" s="1"/>
  <c r="B23" i="1" l="1"/>
</calcChain>
</file>

<file path=xl/sharedStrings.xml><?xml version="1.0" encoding="utf-8"?>
<sst xmlns="http://schemas.openxmlformats.org/spreadsheetml/2006/main" count="61" uniqueCount="47">
  <si>
    <t>Calculateur opération éco-logement</t>
  </si>
  <si>
    <t>[-]</t>
  </si>
  <si>
    <t>[CHF TTC]</t>
  </si>
  <si>
    <t>Subvention de la DGE-DIREN (à confirmer)</t>
  </si>
  <si>
    <t xml:space="preserve">Economies  générées </t>
  </si>
  <si>
    <t>Electriques</t>
  </si>
  <si>
    <t>Thermiques</t>
  </si>
  <si>
    <t>Eau</t>
  </si>
  <si>
    <t>équi- ménages</t>
  </si>
  <si>
    <t>Prix m3 eau dans votre commune</t>
  </si>
  <si>
    <t>[ans]</t>
  </si>
  <si>
    <t>Taux de pénétration</t>
  </si>
  <si>
    <t>Coûts pour</t>
  </si>
  <si>
    <t>logements</t>
  </si>
  <si>
    <t>[CHF TTC/logement]</t>
  </si>
  <si>
    <t>Critère max sub</t>
  </si>
  <si>
    <t>[CHF/appartement]</t>
  </si>
  <si>
    <t>Critère par appartement ciblé</t>
  </si>
  <si>
    <t>Conversion ménage él</t>
  </si>
  <si>
    <t>Conversion ménage th</t>
  </si>
  <si>
    <t>Conversion ménage eau</t>
  </si>
  <si>
    <t>[kWhél/ménage]</t>
  </si>
  <si>
    <t>[kWhth/ménage]</t>
  </si>
  <si>
    <t>[m3/ménage]</t>
  </si>
  <si>
    <t>Coûts pour plus</t>
  </si>
  <si>
    <t>Economie ménage él</t>
  </si>
  <si>
    <t>Economie ménage th</t>
  </si>
  <si>
    <t>Economie ménage eau</t>
  </si>
  <si>
    <r>
      <t>Retour sur investissement pour le requérant</t>
    </r>
    <r>
      <rPr>
        <sz val="11"/>
        <color theme="1"/>
        <rFont val="Calibri"/>
        <family val="2"/>
        <scheme val="minor"/>
      </rPr>
      <t xml:space="preserve"> 
(en tenant compte de la subvention cantonale)</t>
    </r>
  </si>
  <si>
    <t>A remplir</t>
  </si>
  <si>
    <r>
      <t>exemple pour la commune de Lausanne (acheminement eau potable + traitement eaux usées) : CHF 3.42 TTC/m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</si>
  <si>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[CHF/m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]</t>
    </r>
  </si>
  <si>
    <r>
      <t xml:space="preserve"> [kWh</t>
    </r>
    <r>
      <rPr>
        <vertAlign val="subscript"/>
        <sz val="11"/>
        <color theme="1"/>
        <rFont val="Calibri"/>
        <family val="2"/>
        <scheme val="minor"/>
      </rPr>
      <t>él</t>
    </r>
    <r>
      <rPr>
        <sz val="11"/>
        <color theme="1"/>
        <rFont val="Calibri"/>
        <family val="2"/>
        <scheme val="minor"/>
      </rPr>
      <t>/an]</t>
    </r>
  </si>
  <si>
    <r>
      <t xml:space="preserve"> [kWh</t>
    </r>
    <r>
      <rPr>
        <vertAlign val="sub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>/an]</t>
    </r>
  </si>
  <si>
    <r>
      <t>[m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/an]</t>
    </r>
  </si>
  <si>
    <r>
      <t>Attention</t>
    </r>
    <r>
      <rPr>
        <sz val="11"/>
        <rFont val="Calibri"/>
        <family val="2"/>
        <scheme val="minor"/>
      </rPr>
      <t xml:space="preserve">, le présent document est une  simulation qui n’engage aucunement la DGE-DIREN quant à l’octroi d'une subvention ou du montant de celle-ci. </t>
    </r>
  </si>
  <si>
    <t xml:space="preserve">D'autre part, les résultats des calculs inscrits dans le présent document sont une estimation qui ne fondent aucune promesse de résultat et n’engagent pas la DGE-DIREN. </t>
  </si>
  <si>
    <t>Nombre d'appartements ciblés</t>
  </si>
  <si>
    <t>des coûts totaux</t>
  </si>
  <si>
    <t>Limite inférieur de rentabilité</t>
  </si>
  <si>
    <t>Un ménage consomme environ 10'000 kWh de chaleur par année (8’000 kWh chauffage + 2’000 kWh ECS). Source : pour le chauffage 100kWh/m2 pour 80m2 en moyenne. Pour l’ECS « PRODUCTION  EFFICACE DE L'EAU CHAUDE  SANITAIRE Aperçu à l'intention des maîtres d'ouvrage intéressés, Suisse Energie ».</t>
  </si>
  <si>
    <r>
      <t xml:space="preserve">Un ménage-type de 2 personnes consomme environ 2'350 kWh d’électricité par année. Source : </t>
    </r>
    <r>
      <rPr>
        <u/>
        <sz val="9"/>
        <color rgb="FF0563C1"/>
        <rFont val="Arial"/>
        <family val="2"/>
      </rPr>
      <t>https://www.bundespublikationen.admin.ch/cshop_mimes_bbl/2C/2C59E545D7371ED5BB894DA98FF8F637.pdf</t>
    </r>
  </si>
  <si>
    <r>
      <t xml:space="preserve">Une personne seule consomme environ 60'000 litres d’eau par année. Source : </t>
    </r>
    <r>
      <rPr>
        <u/>
        <sz val="9"/>
        <color rgb="FF0563C1"/>
        <rFont val="Arial"/>
        <family val="2"/>
      </rPr>
      <t>https://www.energie-environnement.ch/economiser-l-eau/situer-sa-consommation-d-eau</t>
    </r>
  </si>
  <si>
    <t>basée sur les logements visités</t>
  </si>
  <si>
    <t>Estimation du nombre d'appartements visités</t>
  </si>
  <si>
    <t>*coordination, ambassadeur·rice·s, matériel et communication</t>
  </si>
  <si>
    <t>Coûts de l'opération (éligibles pour la subvention)*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</si>
</sst>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9"/>
      <color theme="1"/>
      <name val="Arial"/>
      <family val="2"/>
    </font>
    <font>
      <u/>
      <sz val="9"/>
      <color rgb="FF0563C1"/>
      <name val="Arial"/>
      <family val="2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4" fontId="0" fillId="0" borderId="0" xfId="0" applyNumberFormat="1"/>
    <xf numFmtId="3" fontId="0" fillId="0" borderId="0" xfId="0" applyNumberFormat="1"/>
    <xf numFmtId="3" fontId="1" fillId="0" borderId="2" xfId="0" applyNumberFormat="1" applyFont="1" applyBorder="1"/>
    <xf numFmtId="0" fontId="1" fillId="0" borderId="3" xfId="0" applyFont="1" applyBorder="1"/>
    <xf numFmtId="3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0" xfId="0" applyNumberFormat="1" applyBorder="1"/>
    <xf numFmtId="0" fontId="0" fillId="0" borderId="0" xfId="0" applyBorder="1"/>
    <xf numFmtId="0" fontId="0" fillId="0" borderId="8" xfId="0" applyBorder="1"/>
    <xf numFmtId="0" fontId="0" fillId="0" borderId="7" xfId="0" applyBorder="1" applyAlignment="1">
      <alignment horizontal="right"/>
    </xf>
    <xf numFmtId="1" fontId="0" fillId="0" borderId="0" xfId="0" applyNumberFormat="1" applyBorder="1"/>
    <xf numFmtId="0" fontId="0" fillId="0" borderId="9" xfId="0" applyBorder="1" applyAlignment="1">
      <alignment horizontal="right"/>
    </xf>
    <xf numFmtId="3" fontId="0" fillId="0" borderId="10" xfId="0" applyNumberFormat="1" applyBorder="1"/>
    <xf numFmtId="0" fontId="0" fillId="0" borderId="10" xfId="0" applyBorder="1"/>
    <xf numFmtId="1" fontId="0" fillId="0" borderId="10" xfId="0" applyNumberFormat="1" applyBorder="1"/>
    <xf numFmtId="0" fontId="0" fillId="0" borderId="11" xfId="0" applyBorder="1"/>
    <xf numFmtId="0" fontId="1" fillId="0" borderId="4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0" fillId="2" borderId="0" xfId="0" applyFill="1"/>
    <xf numFmtId="0" fontId="0" fillId="0" borderId="0" xfId="0" applyFill="1"/>
    <xf numFmtId="0" fontId="0" fillId="0" borderId="9" xfId="0" applyBorder="1" applyAlignment="1"/>
    <xf numFmtId="0" fontId="5" fillId="0" borderId="4" xfId="0" applyFont="1" applyBorder="1"/>
    <xf numFmtId="0" fontId="8" fillId="0" borderId="1" xfId="0" applyFont="1" applyBorder="1" applyAlignment="1">
      <alignment vertical="center"/>
    </xf>
    <xf numFmtId="9" fontId="9" fillId="0" borderId="0" xfId="1" applyFont="1"/>
    <xf numFmtId="0" fontId="9" fillId="0" borderId="0" xfId="0" applyFont="1"/>
    <xf numFmtId="0" fontId="6" fillId="0" borderId="0" xfId="0" applyFont="1"/>
    <xf numFmtId="3" fontId="6" fillId="0" borderId="0" xfId="0" applyNumberFormat="1" applyFont="1"/>
    <xf numFmtId="0" fontId="10" fillId="0" borderId="0" xfId="0" applyFont="1"/>
    <xf numFmtId="0" fontId="12" fillId="0" borderId="0" xfId="0" applyFont="1"/>
    <xf numFmtId="3" fontId="0" fillId="2" borderId="0" xfId="0" applyNumberFormat="1" applyFill="1" applyProtection="1">
      <protection locked="0"/>
    </xf>
    <xf numFmtId="4" fontId="0" fillId="2" borderId="0" xfId="0" applyNumberFormat="1" applyFill="1" applyProtection="1">
      <protection locked="0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Paramètres!$A$4</c:f>
              <c:strCache>
                <c:ptCount val="1"/>
                <c:pt idx="0">
                  <c:v>Coûts pour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4.0522528433945756E-2"/>
                  <c:y val="0.1563939924176144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Paramètres!$B$4:$B$6</c:f>
              <c:numCache>
                <c:formatCode>#,##0</c:formatCode>
                <c:ptCount val="3"/>
                <c:pt idx="0">
                  <c:v>30</c:v>
                </c:pt>
                <c:pt idx="1">
                  <c:v>100</c:v>
                </c:pt>
                <c:pt idx="2">
                  <c:v>150</c:v>
                </c:pt>
              </c:numCache>
            </c:numRef>
          </c:xVal>
          <c:yVal>
            <c:numRef>
              <c:f>Paramètres!$D$4:$D$6</c:f>
              <c:numCache>
                <c:formatCode>#,##0</c:formatCode>
                <c:ptCount val="3"/>
                <c:pt idx="0">
                  <c:v>290</c:v>
                </c:pt>
                <c:pt idx="1">
                  <c:v>230</c:v>
                </c:pt>
                <c:pt idx="2">
                  <c:v>220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A5A-4373-88C0-D9744FD44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539936"/>
        <c:axId val="512541576"/>
      </c:scatterChart>
      <c:valAx>
        <c:axId val="512539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2541576"/>
        <c:crosses val="autoZero"/>
        <c:crossBetween val="midCat"/>
      </c:valAx>
      <c:valAx>
        <c:axId val="512541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2539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42862</xdr:rowOff>
    </xdr:from>
    <xdr:to>
      <xdr:col>4</xdr:col>
      <xdr:colOff>447675</xdr:colOff>
      <xdr:row>33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DDC0A80-EA9A-4462-85E1-CD523C9ADB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33"/>
  <sheetViews>
    <sheetView tabSelected="1" workbookViewId="0">
      <selection activeCell="J11" sqref="J11"/>
    </sheetView>
  </sheetViews>
  <sheetFormatPr baseColWidth="10" defaultColWidth="9.140625" defaultRowHeight="15" x14ac:dyDescent="0.25"/>
  <cols>
    <col min="1" max="1" width="46.5703125" bestFit="1" customWidth="1"/>
    <col min="2" max="2" width="21.7109375" bestFit="1" customWidth="1"/>
    <col min="3" max="3" width="11.5703125" bestFit="1" customWidth="1"/>
    <col min="5" max="5" width="14.140625" bestFit="1" customWidth="1"/>
  </cols>
  <sheetData>
    <row r="3" spans="1:5" x14ac:dyDescent="0.25">
      <c r="A3" s="24" t="s">
        <v>29</v>
      </c>
    </row>
    <row r="6" spans="1:5" ht="21" x14ac:dyDescent="0.35">
      <c r="A6" s="1" t="s">
        <v>0</v>
      </c>
    </row>
    <row r="9" spans="1:5" x14ac:dyDescent="0.25">
      <c r="A9" t="s">
        <v>37</v>
      </c>
      <c r="B9" s="35">
        <v>100</v>
      </c>
      <c r="C9" t="s">
        <v>1</v>
      </c>
    </row>
    <row r="10" spans="1:5" x14ac:dyDescent="0.25">
      <c r="B10" s="3"/>
    </row>
    <row r="11" spans="1:5" x14ac:dyDescent="0.25">
      <c r="A11" s="25" t="s">
        <v>44</v>
      </c>
      <c r="B11" s="3">
        <f>ROUND(B9*Paramètres!B2,0)</f>
        <v>80</v>
      </c>
      <c r="C11" t="s">
        <v>1</v>
      </c>
    </row>
    <row r="12" spans="1:5" ht="15.75" thickBot="1" x14ac:dyDescent="0.3">
      <c r="B12" s="3"/>
    </row>
    <row r="13" spans="1:5" ht="15.75" thickBot="1" x14ac:dyDescent="0.3">
      <c r="A13" s="28" t="s">
        <v>46</v>
      </c>
      <c r="B13" s="4">
        <f>IF(B11&lt;Paramètres!$B$10,"Trop peu de logements",ROUND(B11*IF(B11&lt;=Paramètres!$B$5,Paramètres!$D$4+((B11-Paramètres!$B$4)*((Paramètres!$D$5-Paramètres!$D$4)/(Paramètres!$B$5-Paramètres!$B$4))),IF(B11&lt;=Paramètres!$B$6,Paramètres!$D$5+((B11-Paramètres!$B$5)*((Paramètres!$D$6-Paramètres!$D$5)/(Paramètres!$B$6-Paramètres!$B$5))),IF(B11&gt;Paramètres!$B$6,Paramètres!$D$6))),-2))</f>
        <v>19800</v>
      </c>
      <c r="C13" s="5" t="s">
        <v>2</v>
      </c>
      <c r="D13" s="30" t="s">
        <v>43</v>
      </c>
    </row>
    <row r="14" spans="1:5" x14ac:dyDescent="0.25">
      <c r="B14" s="3"/>
    </row>
    <row r="15" spans="1:5" x14ac:dyDescent="0.25">
      <c r="A15" t="s">
        <v>3</v>
      </c>
      <c r="B15" s="3">
        <f>IF(B13/B11&lt;=Paramètres!B9,Calcul!B13*Paramètres!B8,Paramètres!B9*Paramètres!B8*Calcul!B11)</f>
        <v>9900</v>
      </c>
      <c r="C15" s="29">
        <f>B15/B13</f>
        <v>0.5</v>
      </c>
      <c r="D15" s="30" t="s">
        <v>38</v>
      </c>
      <c r="E15" s="30"/>
    </row>
    <row r="16" spans="1:5" ht="15.75" thickBot="1" x14ac:dyDescent="0.3">
      <c r="B16" s="3"/>
    </row>
    <row r="17" spans="1:12" x14ac:dyDescent="0.25">
      <c r="A17" s="20" t="s">
        <v>4</v>
      </c>
      <c r="B17" s="6"/>
      <c r="C17" s="7"/>
      <c r="D17" s="7"/>
      <c r="E17" s="8"/>
    </row>
    <row r="18" spans="1:12" x14ac:dyDescent="0.25">
      <c r="A18" s="9"/>
      <c r="B18" s="10"/>
      <c r="C18" s="11"/>
      <c r="D18" s="11"/>
      <c r="E18" s="12"/>
    </row>
    <row r="19" spans="1:12" ht="18" x14ac:dyDescent="0.35">
      <c r="A19" s="13" t="s">
        <v>5</v>
      </c>
      <c r="B19" s="10">
        <f>B11*Paramètres!B12</f>
        <v>10400</v>
      </c>
      <c r="C19" s="11" t="s">
        <v>32</v>
      </c>
      <c r="D19" s="14">
        <f>ROUND(B19/Paramètres!B16,0)</f>
        <v>4</v>
      </c>
      <c r="E19" s="12" t="s">
        <v>8</v>
      </c>
    </row>
    <row r="20" spans="1:12" ht="18" x14ac:dyDescent="0.35">
      <c r="A20" s="13" t="s">
        <v>6</v>
      </c>
      <c r="B20" s="10">
        <f>B11*Paramètres!B13</f>
        <v>69760</v>
      </c>
      <c r="C20" s="11" t="s">
        <v>33</v>
      </c>
      <c r="D20" s="14">
        <f>ROUND(B20/Paramètres!B17,0)</f>
        <v>7</v>
      </c>
      <c r="E20" s="12" t="s">
        <v>8</v>
      </c>
    </row>
    <row r="21" spans="1:12" ht="18" thickBot="1" x14ac:dyDescent="0.3">
      <c r="A21" s="15" t="s">
        <v>7</v>
      </c>
      <c r="B21" s="16">
        <f>B11*Paramètres!B14</f>
        <v>1680</v>
      </c>
      <c r="C21" s="17" t="s">
        <v>34</v>
      </c>
      <c r="D21" s="18">
        <f>ROUND(B21/Paramètres!B18,0)</f>
        <v>14</v>
      </c>
      <c r="E21" s="19" t="s">
        <v>8</v>
      </c>
    </row>
    <row r="22" spans="1:12" ht="15.75" thickBot="1" x14ac:dyDescent="0.3">
      <c r="B22" s="3"/>
    </row>
    <row r="23" spans="1:12" ht="30.75" thickBot="1" x14ac:dyDescent="0.3">
      <c r="A23" s="21" t="s">
        <v>28</v>
      </c>
      <c r="B23" s="23">
        <f>(B13-B15)/(B25*B21)</f>
        <v>1.7230576441102758</v>
      </c>
      <c r="C23" s="22" t="s">
        <v>10</v>
      </c>
    </row>
    <row r="24" spans="1:12" x14ac:dyDescent="0.25">
      <c r="B24" s="3"/>
    </row>
    <row r="25" spans="1:12" ht="17.25" x14ac:dyDescent="0.25">
      <c r="A25" t="s">
        <v>9</v>
      </c>
      <c r="B25" s="36">
        <v>3.42</v>
      </c>
      <c r="C25" t="s">
        <v>31</v>
      </c>
    </row>
    <row r="26" spans="1:12" ht="17.25" x14ac:dyDescent="0.25">
      <c r="A26" t="s">
        <v>30</v>
      </c>
    </row>
    <row r="29" spans="1:12" ht="15.75" thickBot="1" x14ac:dyDescent="0.3"/>
    <row r="30" spans="1:12" ht="18.75" x14ac:dyDescent="0.3">
      <c r="A30" s="27" t="s">
        <v>35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8"/>
    </row>
    <row r="31" spans="1:12" ht="15.75" thickBot="1" x14ac:dyDescent="0.3">
      <c r="A31" s="26" t="s">
        <v>36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9"/>
    </row>
    <row r="33" spans="1:1" x14ac:dyDescent="0.25">
      <c r="A33" s="34" t="s">
        <v>45</v>
      </c>
    </row>
  </sheetData>
  <sheetProtection algorithmName="SHA-512" hashValue="WNJQo2y9QSIa8lHJqoKeeISsBjJDdqqbjtkoWgs1XBZOKTMXG2cQn4YfcILUVwTXunxpCUVdnrGfBwPkWZsgxw==" saltValue="VuI0i1VzKDoSvXklzvnTg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Header>&amp;L&amp;"Arial,Gras"&amp;10&amp;G Direction de l'énergie</oddHeader>
    <oddFooter>&amp;L&amp;"Arial,Normal"&amp;9Direction générale de l'environnement (DGE)
Département de l’environnement et de la sécurité (DES)
www.vd.ch/dge – Tél.  +41 21 316 95 50 – info-energie@vd.ch&amp;R&amp;"Arial,Normal"&amp;10&amp;P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DC000-B157-4E4D-9E9F-020B67EA13E3}">
  <dimension ref="A2:E18"/>
  <sheetViews>
    <sheetView workbookViewId="0">
      <selection activeCell="C5" sqref="C5"/>
    </sheetView>
  </sheetViews>
  <sheetFormatPr baseColWidth="10" defaultRowHeight="15" x14ac:dyDescent="0.25"/>
  <cols>
    <col min="1" max="1" width="27.5703125" bestFit="1" customWidth="1"/>
    <col min="5" max="5" width="19" bestFit="1" customWidth="1"/>
  </cols>
  <sheetData>
    <row r="2" spans="1:5" x14ac:dyDescent="0.25">
      <c r="A2" t="s">
        <v>11</v>
      </c>
      <c r="B2" s="2">
        <v>0.8</v>
      </c>
      <c r="C2" t="s">
        <v>1</v>
      </c>
    </row>
    <row r="3" spans="1:5" x14ac:dyDescent="0.25">
      <c r="B3" s="2"/>
    </row>
    <row r="4" spans="1:5" x14ac:dyDescent="0.25">
      <c r="A4" t="s">
        <v>12</v>
      </c>
      <c r="B4" s="3">
        <v>30</v>
      </c>
      <c r="C4" t="s">
        <v>13</v>
      </c>
      <c r="D4" s="3">
        <v>290</v>
      </c>
      <c r="E4" t="s">
        <v>14</v>
      </c>
    </row>
    <row r="5" spans="1:5" x14ac:dyDescent="0.25">
      <c r="A5" t="s">
        <v>12</v>
      </c>
      <c r="B5" s="3">
        <v>100</v>
      </c>
      <c r="C5" t="s">
        <v>13</v>
      </c>
      <c r="D5" s="3">
        <v>230</v>
      </c>
      <c r="E5" t="s">
        <v>14</v>
      </c>
    </row>
    <row r="6" spans="1:5" x14ac:dyDescent="0.25">
      <c r="A6" t="s">
        <v>24</v>
      </c>
      <c r="B6" s="3">
        <v>150</v>
      </c>
      <c r="C6" t="s">
        <v>13</v>
      </c>
      <c r="D6" s="3">
        <v>220</v>
      </c>
      <c r="E6" t="s">
        <v>14</v>
      </c>
    </row>
    <row r="7" spans="1:5" x14ac:dyDescent="0.25">
      <c r="B7" s="3"/>
    </row>
    <row r="8" spans="1:5" x14ac:dyDescent="0.25">
      <c r="A8" t="s">
        <v>15</v>
      </c>
      <c r="B8" s="2">
        <v>0.5</v>
      </c>
      <c r="C8" t="s">
        <v>1</v>
      </c>
    </row>
    <row r="9" spans="1:5" x14ac:dyDescent="0.25">
      <c r="A9" t="s">
        <v>17</v>
      </c>
      <c r="B9" s="3">
        <v>250</v>
      </c>
      <c r="C9" t="s">
        <v>16</v>
      </c>
    </row>
    <row r="10" spans="1:5" x14ac:dyDescent="0.25">
      <c r="A10" s="31" t="s">
        <v>39</v>
      </c>
      <c r="B10" s="32">
        <v>10</v>
      </c>
      <c r="C10" s="31" t="s">
        <v>13</v>
      </c>
    </row>
    <row r="11" spans="1:5" x14ac:dyDescent="0.25">
      <c r="B11" s="3"/>
    </row>
    <row r="12" spans="1:5" x14ac:dyDescent="0.25">
      <c r="A12" t="s">
        <v>25</v>
      </c>
      <c r="B12" s="3">
        <v>130</v>
      </c>
      <c r="C12" t="s">
        <v>21</v>
      </c>
    </row>
    <row r="13" spans="1:5" x14ac:dyDescent="0.25">
      <c r="A13" t="s">
        <v>26</v>
      </c>
      <c r="B13" s="3">
        <v>872</v>
      </c>
      <c r="C13" t="s">
        <v>22</v>
      </c>
    </row>
    <row r="14" spans="1:5" x14ac:dyDescent="0.25">
      <c r="A14" t="s">
        <v>27</v>
      </c>
      <c r="B14" s="3">
        <v>21</v>
      </c>
      <c r="C14" t="s">
        <v>23</v>
      </c>
    </row>
    <row r="16" spans="1:5" x14ac:dyDescent="0.25">
      <c r="A16" t="s">
        <v>18</v>
      </c>
      <c r="B16" s="3">
        <v>2350</v>
      </c>
      <c r="C16" t="s">
        <v>21</v>
      </c>
      <c r="E16" s="33" t="s">
        <v>41</v>
      </c>
    </row>
    <row r="17" spans="1:5" x14ac:dyDescent="0.25">
      <c r="A17" t="s">
        <v>19</v>
      </c>
      <c r="B17" s="3">
        <v>10000</v>
      </c>
      <c r="C17" t="s">
        <v>22</v>
      </c>
      <c r="E17" s="33" t="s">
        <v>40</v>
      </c>
    </row>
    <row r="18" spans="1:5" x14ac:dyDescent="0.25">
      <c r="A18" t="s">
        <v>20</v>
      </c>
      <c r="B18" s="3">
        <f>60000/1000*2</f>
        <v>120</v>
      </c>
      <c r="C18" t="s">
        <v>23</v>
      </c>
      <c r="E18" s="33" t="s">
        <v>42</v>
      </c>
    </row>
  </sheetData>
  <sheetProtection algorithmName="SHA-512" hashValue="6zz+6EClxMnsAY8jkbZJMek0smo/rbhyUnCbmssrlnciEEJ6R2MMl4ui5uVTxoqkcwM3YEu2mBdn2XB67WI38g==" saltValue="iKXEzmIknUMe0wkumiRoDg==" spinCount="100000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</vt:lpstr>
      <vt:lpstr>Paramètres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Ivan</dc:creator>
  <cp:lastModifiedBy>Gomez Ivan</cp:lastModifiedBy>
  <cp:lastPrinted>2022-04-11T11:38:10Z</cp:lastPrinted>
  <dcterms:created xsi:type="dcterms:W3CDTF">2015-06-05T18:19:34Z</dcterms:created>
  <dcterms:modified xsi:type="dcterms:W3CDTF">2022-06-14T14:35:12Z</dcterms:modified>
</cp:coreProperties>
</file>